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2A Ejecución Presupuestal Vigencia\"/>
    </mc:Choice>
  </mc:AlternateContent>
  <xr:revisionPtr revIDLastSave="0" documentId="13_ncr:1_{E1EF791B-8669-4B08-BF52-4D7CC9058F80}" xr6:coauthVersionLast="47" xr6:coauthVersionMax="47" xr10:uidLastSave="{00000000-0000-0000-0000-000000000000}"/>
  <bookViews>
    <workbookView xWindow="-120" yWindow="-120" windowWidth="20730" windowHeight="11160" xr2:uid="{DCE5A322-CCC0-474C-A871-E159E9E695D5}"/>
  </bookViews>
  <sheets>
    <sheet name="1 EJECUCION ENE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2" i="1"/>
  <c r="I11" i="1"/>
  <c r="I14" i="1"/>
  <c r="M12" i="1"/>
  <c r="M11" i="1"/>
  <c r="N11" i="1" s="1"/>
  <c r="M10" i="1"/>
  <c r="M14" i="1"/>
  <c r="F15" i="1"/>
  <c r="G15" i="1"/>
  <c r="H15" i="1"/>
  <c r="J15" i="1"/>
  <c r="I16" i="1"/>
  <c r="T37" i="1"/>
  <c r="I30" i="1"/>
  <c r="K30" i="1" s="1"/>
  <c r="U30" i="1" s="1"/>
  <c r="I28" i="1"/>
  <c r="K28" i="1" s="1"/>
  <c r="X27" i="1"/>
  <c r="T32" i="1"/>
  <c r="R32" i="1"/>
  <c r="J32" i="1"/>
  <c r="I27" i="1"/>
  <c r="K27" i="1" s="1"/>
  <c r="F32" i="1"/>
  <c r="J22" i="1"/>
  <c r="T22" i="1"/>
  <c r="R22" i="1"/>
  <c r="L22" i="1"/>
  <c r="H22" i="1"/>
  <c r="G22" i="1"/>
  <c r="F22" i="1"/>
  <c r="X21" i="1"/>
  <c r="L18" i="1"/>
  <c r="I20" i="1"/>
  <c r="K20" i="1" s="1"/>
  <c r="M20" i="1" s="1"/>
  <c r="N20" i="1" s="1"/>
  <c r="X19" i="1"/>
  <c r="I19" i="1"/>
  <c r="O18" i="1"/>
  <c r="J18" i="1"/>
  <c r="G18" i="1"/>
  <c r="F18" i="1"/>
  <c r="O15" i="1"/>
  <c r="R15" i="1"/>
  <c r="R13" i="1"/>
  <c r="J13" i="1"/>
  <c r="T13" i="1"/>
  <c r="O13" i="1"/>
  <c r="L13" i="1"/>
  <c r="H13" i="1"/>
  <c r="G13" i="1"/>
  <c r="L9" i="1"/>
  <c r="H9" i="1"/>
  <c r="X11" i="1"/>
  <c r="R9" i="1"/>
  <c r="J9" i="1"/>
  <c r="G9" i="1"/>
  <c r="F9" i="1"/>
  <c r="S30" i="1" l="1"/>
  <c r="P20" i="1"/>
  <c r="U20" i="1"/>
  <c r="Q20" i="1"/>
  <c r="J25" i="1"/>
  <c r="J34" i="1" s="1"/>
  <c r="X10" i="1"/>
  <c r="F13" i="1"/>
  <c r="F25" i="1" s="1"/>
  <c r="F34" i="1" s="1"/>
  <c r="T15" i="1"/>
  <c r="X16" i="1"/>
  <c r="X17" i="1"/>
  <c r="U17" i="1"/>
  <c r="P27" i="1"/>
  <c r="U27" i="1"/>
  <c r="M28" i="1"/>
  <c r="N28" i="1" s="1"/>
  <c r="Q28" i="1"/>
  <c r="P28" i="1"/>
  <c r="I9" i="1"/>
  <c r="P16" i="1"/>
  <c r="U16" i="1"/>
  <c r="P17" i="1"/>
  <c r="K19" i="1"/>
  <c r="S19" i="1" s="1"/>
  <c r="Q27" i="1"/>
  <c r="S28" i="1"/>
  <c r="O9" i="1"/>
  <c r="S10" i="1"/>
  <c r="Q11" i="1"/>
  <c r="X12" i="1"/>
  <c r="T9" i="1"/>
  <c r="L15" i="1"/>
  <c r="L25" i="1" s="1"/>
  <c r="Q16" i="1"/>
  <c r="H18" i="1"/>
  <c r="H25" i="1" s="1"/>
  <c r="S20" i="1"/>
  <c r="I21" i="1"/>
  <c r="K21" i="1" s="1"/>
  <c r="O22" i="1"/>
  <c r="I23" i="1"/>
  <c r="G32" i="1"/>
  <c r="L32" i="1"/>
  <c r="U28" i="1"/>
  <c r="X28" i="1"/>
  <c r="Q30" i="1"/>
  <c r="M30" i="1"/>
  <c r="N30" i="1" s="1"/>
  <c r="P30" i="1"/>
  <c r="P11" i="1"/>
  <c r="U11" i="1"/>
  <c r="U10" i="1"/>
  <c r="S11" i="1"/>
  <c r="X13" i="1"/>
  <c r="X14" i="1"/>
  <c r="M16" i="1"/>
  <c r="S16" i="1"/>
  <c r="I17" i="1"/>
  <c r="G25" i="1"/>
  <c r="R18" i="1"/>
  <c r="X20" i="1"/>
  <c r="T18" i="1"/>
  <c r="H32" i="1"/>
  <c r="M27" i="1"/>
  <c r="I29" i="1"/>
  <c r="K29" i="1" s="1"/>
  <c r="P29" i="1" s="1"/>
  <c r="S27" i="1"/>
  <c r="O32" i="1"/>
  <c r="I32" i="1" l="1"/>
  <c r="K15" i="1"/>
  <c r="I15" i="1"/>
  <c r="Q15" i="1"/>
  <c r="P15" i="1"/>
  <c r="S15" i="1"/>
  <c r="N27" i="1"/>
  <c r="M21" i="1"/>
  <c r="Q21" i="1"/>
  <c r="I13" i="1"/>
  <c r="H34" i="1"/>
  <c r="N16" i="1"/>
  <c r="T25" i="1"/>
  <c r="I18" i="1"/>
  <c r="U15" i="1"/>
  <c r="X15" i="1"/>
  <c r="R25" i="1"/>
  <c r="U29" i="1"/>
  <c r="Q29" i="1"/>
  <c r="Q32" i="1" s="1"/>
  <c r="M29" i="1"/>
  <c r="N29" i="1" s="1"/>
  <c r="S29" i="1"/>
  <c r="I22" i="1"/>
  <c r="K23" i="1"/>
  <c r="O25" i="1"/>
  <c r="O34" i="1" s="1"/>
  <c r="G34" i="1"/>
  <c r="Q19" i="1"/>
  <c r="U19" i="1"/>
  <c r="M19" i="1"/>
  <c r="K18" i="1"/>
  <c r="U18" i="1" s="1"/>
  <c r="X32" i="1"/>
  <c r="X18" i="1"/>
  <c r="Q17" i="1"/>
  <c r="M17" i="1"/>
  <c r="N17" i="1" s="1"/>
  <c r="S17" i="1"/>
  <c r="Q10" i="1"/>
  <c r="K9" i="1"/>
  <c r="P9" i="1" s="1"/>
  <c r="L34" i="1"/>
  <c r="P19" i="1"/>
  <c r="U12" i="1"/>
  <c r="P12" i="1"/>
  <c r="N12" i="1"/>
  <c r="Q12" i="1"/>
  <c r="S12" i="1"/>
  <c r="K32" i="1"/>
  <c r="P10" i="1"/>
  <c r="I25" i="1" l="1"/>
  <c r="I34" i="1" s="1"/>
  <c r="U9" i="1"/>
  <c r="M9" i="1"/>
  <c r="N10" i="1"/>
  <c r="Q18" i="1"/>
  <c r="P18" i="1"/>
  <c r="R34" i="1"/>
  <c r="U32" i="1"/>
  <c r="S32" i="1"/>
  <c r="M18" i="1"/>
  <c r="N18" i="1" s="1"/>
  <c r="N19" i="1"/>
  <c r="P32" i="1"/>
  <c r="T34" i="1"/>
  <c r="X25" i="1"/>
  <c r="S18" i="1"/>
  <c r="Q9" i="1"/>
  <c r="S9" i="1"/>
  <c r="Q23" i="1"/>
  <c r="Q22" i="1" s="1"/>
  <c r="M23" i="1"/>
  <c r="K22" i="1"/>
  <c r="P23" i="1"/>
  <c r="U23" i="1"/>
  <c r="S23" i="1"/>
  <c r="S22" i="1" s="1"/>
  <c r="M15" i="1"/>
  <c r="N15" i="1" s="1"/>
  <c r="Q14" i="1"/>
  <c r="K13" i="1"/>
  <c r="U14" i="1"/>
  <c r="S14" i="1"/>
  <c r="P14" i="1"/>
  <c r="M32" i="1"/>
  <c r="K25" i="1" l="1"/>
  <c r="K34" i="1" s="1"/>
  <c r="N32" i="1"/>
  <c r="Q13" i="1"/>
  <c r="Q25" i="1" s="1"/>
  <c r="Q34" i="1" s="1"/>
  <c r="P13" i="1"/>
  <c r="S13" i="1"/>
  <c r="U13" i="1"/>
  <c r="M22" i="1"/>
  <c r="N22" i="1" s="1"/>
  <c r="N23" i="1"/>
  <c r="M13" i="1"/>
  <c r="N13" i="1" s="1"/>
  <c r="N14" i="1"/>
  <c r="S25" i="1"/>
  <c r="N9" i="1"/>
  <c r="U22" i="1"/>
  <c r="P22" i="1"/>
  <c r="U25" i="1" l="1"/>
  <c r="P25" i="1"/>
  <c r="S34" i="1"/>
  <c r="U34" i="1"/>
  <c r="P34" i="1"/>
  <c r="M25" i="1"/>
  <c r="N25" i="1" s="1"/>
  <c r="Q37" i="1"/>
  <c r="M34" i="1" l="1"/>
  <c r="N34" i="1" l="1"/>
</calcChain>
</file>

<file path=xl/sharedStrings.xml><?xml version="1.0" encoding="utf-8"?>
<sst xmlns="http://schemas.openxmlformats.org/spreadsheetml/2006/main" count="75" uniqueCount="63">
  <si>
    <t>AGENCIA DE RENOVACIÓN  DEL TERRITORIO - ART</t>
  </si>
  <si>
    <t xml:space="preserve">               INFORME DE EJECUCIÓN PRESUPUESTAL A:</t>
  </si>
  <si>
    <t>ENERO 2022</t>
  </si>
  <si>
    <t>VIGENCIA 2022</t>
  </si>
  <si>
    <t>RUBRO</t>
  </si>
  <si>
    <t>REC</t>
  </si>
  <si>
    <t>SIT</t>
  </si>
  <si>
    <t>DESCRIPCIÓN</t>
  </si>
  <si>
    <t>APR. INICIAL  
$</t>
  </si>
  <si>
    <t>APR. ADICIONADA $</t>
  </si>
  <si>
    <t>APR. REDUCIDA    $</t>
  </si>
  <si>
    <t>APR. VIGENTE          $</t>
  </si>
  <si>
    <t>APR. BLOQUEADA             $</t>
  </si>
  <si>
    <t>APR. ACTUAL             $</t>
  </si>
  <si>
    <t>CDP                             $</t>
  </si>
  <si>
    <t>APR. DISPONIBLE         $</t>
  </si>
  <si>
    <t>%               DISPONBLE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</si>
  <si>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</si>
  <si>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</si>
  <si>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</si>
  <si>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</si>
  <si>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</si>
  <si>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</si>
  <si>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</si>
  <si>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</si>
  <si>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</si>
  <si>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</si>
  <si>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</si>
  <si>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</si>
  <si>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</si>
  <si>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</si>
  <si>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</si>
  <si>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</si>
  <si>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A-02-02</t>
  </si>
  <si>
    <t>ADQUISICIONES DIFERENTES DE ACTIVOS</t>
  </si>
  <si>
    <t>A-03   TRANSFERENCIAS CORRIENTES</t>
  </si>
  <si>
    <t>A-03-04-02-012</t>
  </si>
  <si>
    <t>INCAPACIDADES Y LICENCIAS DE MATERNIDAD (NO DE PENSIONES)</t>
  </si>
  <si>
    <t>A-03-10-01-001</t>
  </si>
  <si>
    <t>SENTENCIAS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</si>
  <si>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</si>
  <si>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</si>
  <si>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</si>
  <si>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</si>
  <si>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</si>
  <si>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</si>
  <si>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</si>
  <si>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</si>
  <si>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B-10   SERVICIO DE LA DEUDA PÚBLICA INTERNA</t>
  </si>
  <si>
    <t>B-10-04-01</t>
  </si>
  <si>
    <t>APORTES AL FONDO DE CONTINGENCIAS</t>
  </si>
  <si>
    <t>TOTAL GASTOS DE FUNCIONAMIENTO</t>
  </si>
  <si>
    <t>C-0212-1000-7</t>
  </si>
  <si>
    <r>
      <t xml:space="preserve">IMPLEMENTACIÓN DE LAS TECNOLOGÍAS DE INFORMACIÓN Y COMUNICACIONES PARA LA RENOVACIÓN DEL TERRITORIO  NACIONAL </t>
    </r>
    <r>
      <rPr>
        <b/>
        <sz val="11"/>
        <color theme="9" tint="-0.249977111117893"/>
        <rFont val="Calibri"/>
        <family val="2"/>
        <scheme val="minor"/>
      </rPr>
      <t>(OFICINA DE TECNOLOGICAS DE LA INFORMACION - OTI)</t>
    </r>
  </si>
  <si>
    <t>C-0212-1000-8</t>
  </si>
  <si>
    <r>
      <t xml:space="preserve">IMPLEMENTACIÓN DE ACTIVIDADES PARA LA REACTIVACIÓN ECONÓMICA, SOCIAL Y AMBIENTAL EN LAS ZONAS FOCALIZADAS POR LOS PROGRAMAS DE DESARROLLO CON ENFOQUE TERRITORIAL - PDET  NIVEL  NACIONAL </t>
    </r>
    <r>
      <rPr>
        <b/>
        <sz val="11"/>
        <color theme="9" tint="-0.249977111117893"/>
        <rFont val="Calibri"/>
        <family val="2"/>
        <scheme val="minor"/>
      </rPr>
      <t xml:space="preserve"> (DIRECCION DE ESTRUCTURACION Y EJECUCION DE PROYECTOS - DEEP)</t>
    </r>
  </si>
  <si>
    <t>C-0212-1000-10</t>
  </si>
  <si>
    <r>
      <t xml:space="preserve">APOYO A LA IMPLEMENTACION Y FINANCIACION DE LOS PROGRAMAS DE DESARROLLO CON ENFOQUE TERRITORIAL - PDET EN LOS TERRITORIOS PRIORIZADOS A NIVEL  NACIONAL </t>
    </r>
    <r>
      <rPr>
        <b/>
        <sz val="11"/>
        <color theme="9" tint="-0.249977111117893"/>
        <rFont val="Calibri"/>
        <family val="2"/>
        <scheme val="minor"/>
      </rPr>
      <t>(DIRECCION DE PROGRAMACION Y GESTION PARA LA IMPLEMENTACION - DPGI)</t>
    </r>
  </si>
  <si>
    <t>C-0212-1000-11</t>
  </si>
  <si>
    <r>
      <t xml:space="preserve">OPTIMIZACION DE LA MEDICION DEL AVANCE EN LA IMPLEMENTACION DE LOS PDET  NACIONAL  </t>
    </r>
    <r>
      <rPr>
        <b/>
        <sz val="11"/>
        <color theme="9" tint="-0.249977111117893"/>
        <rFont val="Calibri"/>
        <family val="2"/>
        <scheme val="minor"/>
      </rPr>
      <t>(DIRECCION DE INFORMACION Y PROSPECTIVA - DIP)</t>
    </r>
  </si>
  <si>
    <t>TOTAL GASTOS DE INVERSION</t>
  </si>
  <si>
    <t>TOTAL PRESUPUESTO NACIÓN</t>
  </si>
  <si>
    <r>
      <t xml:space="preserve">NOTA: </t>
    </r>
    <r>
      <rPr>
        <sz val="12"/>
        <rFont val="Arial"/>
        <family val="2"/>
      </rPr>
      <t>La ejecución porcentual se calculó con base en la apropiación actual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</si>
</sst>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</numFmts>
  <fonts count="20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000000"/>
      <name val="Times New Roman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8"/>
      <color rgb="FF000000"/>
      <name val="Times New Roman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Tahoma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46">
    <xf numFmtId="0" fontId="0" fillId="0" borderId="0" xfId="0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2" fillId="4" borderId="4" xfId="0" applyFont="1" applyFill="1" applyBorder="1"/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8" fillId="4" borderId="0" xfId="0" applyFont="1" applyFill="1" applyAlignment="1">
      <alignment horizontal="center" vertical="center" wrapText="1" readingOrder="1"/>
    </xf>
    <xf numFmtId="0" fontId="0" fillId="4" borderId="0" xfId="0" applyFill="1"/>
    <xf numFmtId="0" fontId="9" fillId="0" borderId="4" xfId="0" applyFont="1" applyBorder="1"/>
    <xf numFmtId="41" fontId="10" fillId="5" borderId="11" xfId="2" applyFont="1" applyFill="1" applyBorder="1" applyAlignment="1">
      <alignment horizontal="right" vertical="center" wrapText="1" readingOrder="1"/>
    </xf>
    <xf numFmtId="10" fontId="10" fillId="5" borderId="11" xfId="3" applyNumberFormat="1" applyFont="1" applyFill="1" applyBorder="1" applyAlignment="1">
      <alignment horizontal="right" vertical="center" wrapText="1" readingOrder="1"/>
    </xf>
    <xf numFmtId="10" fontId="10" fillId="5" borderId="12" xfId="3" applyNumberFormat="1" applyFont="1" applyFill="1" applyBorder="1" applyAlignment="1">
      <alignment horizontal="right" vertical="center" wrapText="1" readingOrder="1"/>
    </xf>
    <xf numFmtId="41" fontId="10" fillId="5" borderId="13" xfId="2" applyFont="1" applyFill="1" applyBorder="1" applyAlignment="1">
      <alignment horizontal="right" vertical="center" wrapText="1" readingOrder="1"/>
    </xf>
    <xf numFmtId="41" fontId="10" fillId="5" borderId="14" xfId="2" applyFont="1" applyFill="1" applyBorder="1" applyAlignment="1">
      <alignment horizontal="right" vertical="center" wrapText="1" readingOrder="1"/>
    </xf>
    <xf numFmtId="10" fontId="10" fillId="5" borderId="15" xfId="3" applyNumberFormat="1" applyFont="1" applyFill="1" applyBorder="1" applyAlignment="1">
      <alignment horizontal="right" vertical="center" wrapText="1" readingOrder="1"/>
    </xf>
    <xf numFmtId="0" fontId="9" fillId="0" borderId="5" xfId="0" applyFont="1" applyBorder="1"/>
    <xf numFmtId="164" fontId="12" fillId="0" borderId="0" xfId="0" applyNumberFormat="1" applyFont="1" applyAlignment="1">
      <alignment horizontal="right" vertical="center" wrapText="1" readingOrder="1"/>
    </xf>
    <xf numFmtId="0" fontId="13" fillId="0" borderId="0" xfId="0" applyFont="1"/>
    <xf numFmtId="0" fontId="14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3" fontId="14" fillId="0" borderId="16" xfId="4" applyNumberFormat="1" applyFont="1" applyBorder="1" applyAlignment="1">
      <alignment horizontal="right" vertical="center"/>
    </xf>
    <xf numFmtId="10" fontId="14" fillId="0" borderId="16" xfId="5" applyNumberFormat="1" applyFont="1" applyFill="1" applyBorder="1" applyAlignment="1">
      <alignment horizontal="right" vertical="center"/>
    </xf>
    <xf numFmtId="10" fontId="14" fillId="0" borderId="17" xfId="5" applyNumberFormat="1" applyFont="1" applyFill="1" applyBorder="1" applyAlignment="1">
      <alignment horizontal="right" vertical="center"/>
    </xf>
    <xf numFmtId="3" fontId="14" fillId="0" borderId="18" xfId="4" applyNumberFormat="1" applyFont="1" applyBorder="1" applyAlignment="1">
      <alignment horizontal="right" vertical="center"/>
    </xf>
    <xf numFmtId="9" fontId="13" fillId="0" borderId="0" xfId="3" applyFont="1"/>
    <xf numFmtId="41" fontId="10" fillId="5" borderId="21" xfId="2" applyFont="1" applyFill="1" applyBorder="1" applyAlignment="1">
      <alignment horizontal="right" vertical="center" wrapText="1" readingOrder="1"/>
    </xf>
    <xf numFmtId="10" fontId="10" fillId="5" borderId="21" xfId="3" applyNumberFormat="1" applyFont="1" applyFill="1" applyBorder="1" applyAlignment="1">
      <alignment horizontal="right" vertical="center" wrapText="1" readingOrder="1"/>
    </xf>
    <xf numFmtId="10" fontId="10" fillId="5" borderId="22" xfId="3" applyNumberFormat="1" applyFont="1" applyFill="1" applyBorder="1" applyAlignment="1">
      <alignment horizontal="right" vertical="center" wrapText="1" readingOrder="1"/>
    </xf>
    <xf numFmtId="41" fontId="10" fillId="5" borderId="23" xfId="2" applyFont="1" applyFill="1" applyBorder="1" applyAlignment="1">
      <alignment horizontal="right" vertical="center" wrapText="1" readingOrder="1"/>
    </xf>
    <xf numFmtId="41" fontId="10" fillId="5" borderId="24" xfId="2" applyFont="1" applyFill="1" applyBorder="1" applyAlignment="1">
      <alignment horizontal="right" vertical="center" wrapText="1" readingOrder="1"/>
    </xf>
    <xf numFmtId="10" fontId="10" fillId="5" borderId="25" xfId="3" applyNumberFormat="1" applyFont="1" applyFill="1" applyBorder="1" applyAlignment="1">
      <alignment horizontal="right" vertical="center" wrapText="1" readingOrder="1"/>
    </xf>
    <xf numFmtId="1" fontId="14" fillId="0" borderId="16" xfId="2" applyNumberFormat="1" applyFont="1" applyFill="1" applyBorder="1" applyAlignment="1">
      <alignment horizontal="right" vertical="center"/>
    </xf>
    <xf numFmtId="3" fontId="14" fillId="4" borderId="16" xfId="4" applyNumberFormat="1" applyFont="1" applyFill="1" applyBorder="1" applyAlignment="1">
      <alignment horizontal="right" vertical="center"/>
    </xf>
    <xf numFmtId="0" fontId="14" fillId="0" borderId="26" xfId="0" applyFont="1" applyBorder="1"/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3" fontId="14" fillId="0" borderId="26" xfId="4" applyNumberFormat="1" applyFont="1" applyBorder="1" applyAlignment="1">
      <alignment horizontal="right" vertical="center"/>
    </xf>
    <xf numFmtId="10" fontId="14" fillId="0" borderId="26" xfId="5" applyNumberFormat="1" applyFont="1" applyFill="1" applyBorder="1" applyAlignment="1">
      <alignment horizontal="right" vertical="center"/>
    </xf>
    <xf numFmtId="10" fontId="14" fillId="0" borderId="27" xfId="5" applyNumberFormat="1" applyFont="1" applyFill="1" applyBorder="1" applyAlignment="1">
      <alignment horizontal="right" vertical="center"/>
    </xf>
    <xf numFmtId="3" fontId="14" fillId="0" borderId="26" xfId="4" applyNumberFormat="1" applyFont="1" applyBorder="1" applyAlignment="1">
      <alignment horizontal="left" vertical="center"/>
    </xf>
    <xf numFmtId="3" fontId="14" fillId="0" borderId="26" xfId="4" applyNumberFormat="1" applyFont="1" applyBorder="1" applyAlignment="1">
      <alignment horizontal="center" vertical="center"/>
    </xf>
    <xf numFmtId="3" fontId="14" fillId="0" borderId="28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" fontId="14" fillId="0" borderId="0" xfId="4" applyNumberFormat="1" applyFont="1" applyAlignment="1">
      <alignment horizontal="right" vertical="center"/>
    </xf>
    <xf numFmtId="1" fontId="14" fillId="0" borderId="0" xfId="4" applyNumberFormat="1" applyFont="1" applyAlignment="1">
      <alignment horizontal="right" vertical="center"/>
    </xf>
    <xf numFmtId="10" fontId="14" fillId="4" borderId="0" xfId="5" applyNumberFormat="1" applyFont="1" applyFill="1" applyBorder="1" applyAlignment="1">
      <alignment horizontal="right" vertical="center"/>
    </xf>
    <xf numFmtId="10" fontId="14" fillId="0" borderId="0" xfId="5" applyNumberFormat="1" applyFont="1" applyFill="1" applyBorder="1" applyAlignment="1">
      <alignment horizontal="right" vertical="center"/>
    </xf>
    <xf numFmtId="10" fontId="14" fillId="0" borderId="5" xfId="5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3" fontId="7" fillId="3" borderId="0" xfId="4" applyNumberFormat="1" applyFont="1" applyFill="1" applyAlignment="1">
      <alignment horizontal="right" vertical="center"/>
    </xf>
    <xf numFmtId="10" fontId="7" fillId="3" borderId="0" xfId="3" applyNumberFormat="1" applyFont="1" applyFill="1" applyBorder="1" applyAlignment="1">
      <alignment horizontal="right" vertical="center"/>
    </xf>
    <xf numFmtId="10" fontId="7" fillId="3" borderId="17" xfId="5" applyNumberFormat="1" applyFont="1" applyFill="1" applyBorder="1" applyAlignment="1">
      <alignment horizontal="right" vertical="center"/>
    </xf>
    <xf numFmtId="10" fontId="7" fillId="3" borderId="16" xfId="5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4" borderId="29" xfId="0" applyFont="1" applyFill="1" applyBorder="1" applyAlignment="1">
      <alignment horizontal="left" vertical="center" wrapText="1"/>
    </xf>
    <xf numFmtId="3" fontId="14" fillId="0" borderId="29" xfId="4" applyNumberFormat="1" applyFont="1" applyBorder="1" applyAlignment="1">
      <alignment horizontal="right" vertical="center"/>
    </xf>
    <xf numFmtId="1" fontId="17" fillId="0" borderId="29" xfId="2" applyNumberFormat="1" applyFont="1" applyFill="1" applyBorder="1" applyAlignment="1">
      <alignment horizontal="right" vertical="center"/>
    </xf>
    <xf numFmtId="10" fontId="14" fillId="0" borderId="29" xfId="5" applyNumberFormat="1" applyFont="1" applyFill="1" applyBorder="1" applyAlignment="1">
      <alignment horizontal="right" vertical="center"/>
    </xf>
    <xf numFmtId="10" fontId="14" fillId="0" borderId="30" xfId="5" applyNumberFormat="1" applyFont="1" applyFill="1" applyBorder="1" applyAlignment="1">
      <alignment horizontal="right" vertical="center"/>
    </xf>
    <xf numFmtId="3" fontId="14" fillId="4" borderId="29" xfId="4" applyNumberFormat="1" applyFont="1" applyFill="1" applyBorder="1" applyAlignment="1">
      <alignment horizontal="right" vertical="center"/>
    </xf>
    <xf numFmtId="3" fontId="14" fillId="4" borderId="31" xfId="4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1" fontId="17" fillId="0" borderId="16" xfId="2" applyNumberFormat="1" applyFont="1" applyFill="1" applyBorder="1" applyAlignment="1">
      <alignment horizontal="right" vertical="center"/>
    </xf>
    <xf numFmtId="3" fontId="14" fillId="4" borderId="18" xfId="4" applyNumberFormat="1" applyFont="1" applyFill="1" applyBorder="1" applyAlignment="1">
      <alignment horizontal="right" vertical="center"/>
    </xf>
    <xf numFmtId="3" fontId="14" fillId="0" borderId="8" xfId="4" applyNumberFormat="1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left" vertical="center" wrapText="1"/>
    </xf>
    <xf numFmtId="1" fontId="17" fillId="0" borderId="26" xfId="2" applyNumberFormat="1" applyFont="1" applyFill="1" applyBorder="1" applyAlignment="1">
      <alignment horizontal="right" vertical="center"/>
    </xf>
    <xf numFmtId="3" fontId="14" fillId="4" borderId="26" xfId="4" applyNumberFormat="1" applyFont="1" applyFill="1" applyBorder="1" applyAlignment="1">
      <alignment horizontal="right" vertical="center"/>
    </xf>
    <xf numFmtId="3" fontId="14" fillId="4" borderId="28" xfId="4" applyNumberFormat="1" applyFont="1" applyFill="1" applyBorder="1" applyAlignment="1">
      <alignment horizontal="right" vertical="center"/>
    </xf>
    <xf numFmtId="10" fontId="2" fillId="0" borderId="0" xfId="5" applyNumberFormat="1" applyFont="1" applyBorder="1" applyAlignment="1">
      <alignment horizontal="center" vertical="center"/>
    </xf>
    <xf numFmtId="10" fontId="2" fillId="0" borderId="0" xfId="5" applyNumberFormat="1" applyFont="1" applyBorder="1"/>
    <xf numFmtId="10" fontId="2" fillId="0" borderId="0" xfId="5" applyNumberFormat="1" applyFont="1" applyBorder="1" applyAlignment="1">
      <alignment horizontal="center"/>
    </xf>
    <xf numFmtId="10" fontId="7" fillId="3" borderId="0" xfId="5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/>
    <xf numFmtId="10" fontId="6" fillId="3" borderId="0" xfId="5" applyNumberFormat="1" applyFont="1" applyFill="1" applyBorder="1" applyAlignment="1">
      <alignment horizontal="right" vertical="center"/>
    </xf>
    <xf numFmtId="0" fontId="2" fillId="0" borderId="27" xfId="0" applyFont="1" applyBorder="1"/>
    <xf numFmtId="0" fontId="2" fillId="0" borderId="32" xfId="0" applyFont="1" applyBorder="1"/>
    <xf numFmtId="1" fontId="2" fillId="0" borderId="32" xfId="0" applyNumberFormat="1" applyFont="1" applyBorder="1"/>
    <xf numFmtId="10" fontId="2" fillId="0" borderId="32" xfId="5" applyNumberFormat="1" applyFont="1" applyBorder="1" applyAlignment="1">
      <alignment horizontal="center" vertical="center"/>
    </xf>
    <xf numFmtId="10" fontId="2" fillId="0" borderId="32" xfId="5" applyNumberFormat="1" applyFont="1" applyBorder="1"/>
    <xf numFmtId="10" fontId="2" fillId="0" borderId="32" xfId="5" applyNumberFormat="1" applyFont="1" applyBorder="1" applyAlignment="1">
      <alignment horizontal="center"/>
    </xf>
    <xf numFmtId="0" fontId="2" fillId="0" borderId="28" xfId="0" applyFont="1" applyBorder="1"/>
    <xf numFmtId="0" fontId="18" fillId="0" borderId="0" xfId="0" applyFont="1"/>
    <xf numFmtId="1" fontId="0" fillId="0" borderId="0" xfId="0" applyNumberFormat="1"/>
    <xf numFmtId="3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 vertical="center"/>
    </xf>
    <xf numFmtId="165" fontId="11" fillId="0" borderId="0" xfId="1" applyFont="1"/>
    <xf numFmtId="165" fontId="11" fillId="0" borderId="0" xfId="1" applyFont="1" applyAlignment="1">
      <alignment horizontal="center"/>
    </xf>
    <xf numFmtId="9" fontId="0" fillId="0" borderId="0" xfId="0" applyNumberFormat="1"/>
    <xf numFmtId="10" fontId="11" fillId="0" borderId="0" xfId="5" applyNumberFormat="1" applyAlignment="1">
      <alignment horizontal="center" vertical="center"/>
    </xf>
    <xf numFmtId="10" fontId="11" fillId="0" borderId="0" xfId="5" applyNumberFormat="1"/>
    <xf numFmtId="10" fontId="11" fillId="0" borderId="0" xfId="5" applyNumberFormat="1" applyAlignment="1">
      <alignment horizontal="center"/>
    </xf>
    <xf numFmtId="10" fontId="0" fillId="0" borderId="0" xfId="0" applyNumberFormat="1"/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5" borderId="9" xfId="0" applyFont="1" applyFill="1" applyBorder="1" applyAlignment="1">
      <alignment horizontal="center" vertical="center" wrapText="1" readingOrder="1"/>
    </xf>
    <xf numFmtId="0" fontId="10" fillId="5" borderId="10" xfId="0" applyFont="1" applyFill="1" applyBorder="1" applyAlignment="1">
      <alignment horizontal="center" vertical="center" wrapText="1" readingOrder="1"/>
    </xf>
    <xf numFmtId="0" fontId="10" fillId="5" borderId="19" xfId="0" applyFont="1" applyFill="1" applyBorder="1" applyAlignment="1">
      <alignment horizontal="center"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</cellXfs>
  <cellStyles count="6">
    <cellStyle name="Millares" xfId="1" builtinId="3"/>
    <cellStyle name="Millares [0]" xfId="2" builtinId="6"/>
    <cellStyle name="Normal" xfId="0" builtinId="0"/>
    <cellStyle name="Normal 5 2" xfId="4" xr:uid="{46E3924B-98DB-432D-8A14-60F21A280150}"/>
    <cellStyle name="Porcentaje" xfId="3" builtinId="5"/>
    <cellStyle name="Porcentual 2 2" xfId="5" xr:uid="{A65CCD1E-AC91-49C3-9643-F3DEB053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EF0B-21DE-4B7D-8C71-45BA7790A37B}">
  <sheetPr>
    <tabColor rgb="FF92D050"/>
    <pageSetUpPr fitToPage="1"/>
  </sheetPr>
  <dimension ref="A1:X42"/>
  <sheetViews>
    <sheetView tabSelected="1"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9" sqref="F9"/>
    </sheetView>
  </sheetViews>
  <sheetFormatPr baseColWidth="10" defaultRowHeight="12.75" x14ac:dyDescent="0.2"/>
  <cols>
    <col min="1" max="1" width="0.85546875" customWidth="1"/>
    <col min="2" max="2" width="14.140625" bestFit="1" customWidth="1"/>
    <col min="3" max="3" width="4.5703125" bestFit="1" customWidth="1"/>
    <col min="4" max="4" width="4.7109375" bestFit="1" customWidth="1"/>
    <col min="5" max="5" width="66.5703125" customWidth="1"/>
    <col min="6" max="6" width="19.28515625" customWidth="1"/>
    <col min="7" max="7" width="16.28515625" customWidth="1"/>
    <col min="8" max="8" width="15" style="120" customWidth="1"/>
    <col min="9" max="9" width="20.140625" customWidth="1"/>
    <col min="10" max="10" width="14.28515625" customWidth="1"/>
    <col min="11" max="11" width="19.5703125" customWidth="1"/>
    <col min="12" max="12" width="19.7109375" customWidth="1"/>
    <col min="13" max="13" width="20.140625" customWidth="1"/>
    <col min="14" max="14" width="12.85546875" customWidth="1"/>
    <col min="15" max="15" width="20.42578125" customWidth="1"/>
    <col min="16" max="16" width="12.85546875" customWidth="1"/>
    <col min="17" max="17" width="18.85546875" customWidth="1"/>
    <col min="18" max="18" width="18.28515625" customWidth="1"/>
    <col min="19" max="19" width="11.28515625" style="127" customWidth="1"/>
    <col min="20" max="20" width="19.140625" style="128" customWidth="1"/>
    <col min="21" max="21" width="9.7109375" style="129" bestFit="1" customWidth="1"/>
    <col min="22" max="22" width="1.5703125" customWidth="1"/>
    <col min="23" max="23" width="14.28515625" customWidth="1"/>
  </cols>
  <sheetData>
    <row r="1" spans="1:24" ht="24.75" customHeight="1" x14ac:dyDescent="0.4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5"/>
    </row>
    <row r="2" spans="1:24" ht="8.25" customHeight="1" x14ac:dyDescent="0.2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8"/>
    </row>
    <row r="3" spans="1:24" s="5" customFormat="1" ht="15" customHeight="1" x14ac:dyDescent="0.3">
      <c r="A3" s="1"/>
      <c r="B3" s="139" t="s">
        <v>1</v>
      </c>
      <c r="C3" s="139"/>
      <c r="D3" s="139"/>
      <c r="E3" s="139"/>
      <c r="F3" s="140" t="s">
        <v>2</v>
      </c>
      <c r="G3" s="140"/>
      <c r="H3" s="140"/>
      <c r="I3" s="140"/>
      <c r="J3" s="140"/>
      <c r="K3" s="140"/>
      <c r="L3" s="140"/>
      <c r="M3" s="140"/>
      <c r="N3" s="140"/>
      <c r="O3" s="141"/>
      <c r="P3" s="141"/>
      <c r="Q3" s="141"/>
      <c r="R3" s="2"/>
      <c r="S3" s="140"/>
      <c r="T3" s="141"/>
      <c r="U3" s="3"/>
      <c r="V3" s="4"/>
    </row>
    <row r="4" spans="1:24" s="5" customFormat="1" ht="4.5" customHeight="1" x14ac:dyDescent="0.3">
      <c r="A4" s="6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7"/>
      <c r="U4" s="7"/>
      <c r="V4" s="10"/>
    </row>
    <row r="5" spans="1:24" s="5" customFormat="1" ht="21.75" customHeight="1" x14ac:dyDescent="0.3">
      <c r="A5" s="11"/>
      <c r="B5" s="131" t="s">
        <v>3</v>
      </c>
      <c r="C5" s="132"/>
      <c r="D5" s="132"/>
      <c r="E5" s="132"/>
      <c r="F5" s="12"/>
      <c r="G5" s="12"/>
      <c r="H5" s="8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  <c r="U5" s="7"/>
      <c r="V5" s="10"/>
    </row>
    <row r="6" spans="1:24" ht="5.25" customHeight="1" thickBot="1" x14ac:dyDescent="0.25">
      <c r="A6" s="14"/>
      <c r="B6" s="15"/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  <c r="T6" s="15"/>
      <c r="U6" s="18"/>
      <c r="V6" s="19"/>
    </row>
    <row r="7" spans="1:24" ht="52.5" customHeight="1" thickBot="1" x14ac:dyDescent="0.25">
      <c r="A7" s="14"/>
      <c r="B7" s="20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2" t="s">
        <v>16</v>
      </c>
      <c r="O7" s="22" t="s">
        <v>17</v>
      </c>
      <c r="P7" s="22" t="s">
        <v>18</v>
      </c>
      <c r="Q7" s="20" t="s">
        <v>19</v>
      </c>
      <c r="R7" s="22" t="s">
        <v>20</v>
      </c>
      <c r="S7" s="22" t="s">
        <v>21</v>
      </c>
      <c r="T7" s="22" t="s">
        <v>22</v>
      </c>
      <c r="U7" s="22" t="s">
        <v>23</v>
      </c>
      <c r="V7" s="19"/>
      <c r="W7" s="23"/>
    </row>
    <row r="8" spans="1:24" s="32" customFormat="1" ht="5.25" customHeight="1" thickBot="1" x14ac:dyDescent="0.25">
      <c r="A8" s="24"/>
      <c r="B8" s="25"/>
      <c r="C8" s="26"/>
      <c r="D8" s="26"/>
      <c r="E8" s="26"/>
      <c r="F8" s="26"/>
      <c r="G8" s="26"/>
      <c r="H8" s="27"/>
      <c r="I8" s="26"/>
      <c r="J8" s="26"/>
      <c r="K8" s="26"/>
      <c r="L8" s="26"/>
      <c r="M8" s="26"/>
      <c r="N8" s="26"/>
      <c r="O8" s="26"/>
      <c r="P8" s="26"/>
      <c r="Q8" s="28"/>
      <c r="R8" s="26"/>
      <c r="S8" s="26"/>
      <c r="T8" s="26"/>
      <c r="U8" s="29"/>
      <c r="V8" s="30"/>
      <c r="W8" s="31"/>
    </row>
    <row r="9" spans="1:24" s="42" customFormat="1" ht="16.5" customHeight="1" thickBot="1" x14ac:dyDescent="0.3">
      <c r="A9" s="33"/>
      <c r="B9" s="142" t="s">
        <v>24</v>
      </c>
      <c r="C9" s="143"/>
      <c r="D9" s="143"/>
      <c r="E9" s="143"/>
      <c r="F9" s="34">
        <f>SUM(F10:F12)</f>
        <v>39750000000</v>
      </c>
      <c r="G9" s="34">
        <f t="shared" ref="G9:T9" si="0">SUM(G10:G12)</f>
        <v>0</v>
      </c>
      <c r="H9" s="34">
        <f t="shared" si="0"/>
        <v>0</v>
      </c>
      <c r="I9" s="34">
        <f t="shared" si="0"/>
        <v>39750000000</v>
      </c>
      <c r="J9" s="34">
        <f t="shared" si="0"/>
        <v>0</v>
      </c>
      <c r="K9" s="34">
        <f t="shared" si="0"/>
        <v>39750000000</v>
      </c>
      <c r="L9" s="34">
        <f t="shared" si="0"/>
        <v>39750000000</v>
      </c>
      <c r="M9" s="34">
        <f t="shared" si="0"/>
        <v>0</v>
      </c>
      <c r="N9" s="35">
        <f>+M9/I9</f>
        <v>0</v>
      </c>
      <c r="O9" s="34">
        <f t="shared" si="0"/>
        <v>2607396716</v>
      </c>
      <c r="P9" s="36">
        <f>+O9/K9</f>
        <v>6.5594885937106912E-2</v>
      </c>
      <c r="Q9" s="37">
        <f t="shared" ref="Q9:Q13" si="1">+K9-O9</f>
        <v>37142603284</v>
      </c>
      <c r="R9" s="38">
        <f t="shared" si="0"/>
        <v>2607396716</v>
      </c>
      <c r="S9" s="35">
        <f t="shared" ref="S9:S19" si="2">+R9/K9</f>
        <v>6.5594885937106912E-2</v>
      </c>
      <c r="T9" s="34">
        <f t="shared" si="0"/>
        <v>2607396716</v>
      </c>
      <c r="U9" s="39">
        <f>+T9/K9</f>
        <v>6.5594885937106912E-2</v>
      </c>
      <c r="V9" s="40"/>
      <c r="W9" s="41"/>
    </row>
    <row r="10" spans="1:24" s="42" customFormat="1" ht="15.75" thickTop="1" x14ac:dyDescent="0.25">
      <c r="A10" s="33"/>
      <c r="B10" s="43" t="s">
        <v>25</v>
      </c>
      <c r="C10" s="44">
        <v>10</v>
      </c>
      <c r="D10" s="44" t="s">
        <v>26</v>
      </c>
      <c r="E10" s="45" t="s">
        <v>27</v>
      </c>
      <c r="F10" s="46">
        <v>26415000000</v>
      </c>
      <c r="G10" s="46">
        <v>0</v>
      </c>
      <c r="H10" s="46">
        <v>0</v>
      </c>
      <c r="I10" s="46">
        <f t="shared" ref="I10:I21" si="3">+F10+G10-H10</f>
        <v>26415000000</v>
      </c>
      <c r="J10" s="46">
        <v>0</v>
      </c>
      <c r="K10" s="46">
        <v>26415000000</v>
      </c>
      <c r="L10" s="46">
        <v>26415000000</v>
      </c>
      <c r="M10" s="46">
        <f t="shared" ref="M10:M12" si="4">+K10-L10</f>
        <v>0</v>
      </c>
      <c r="N10" s="47">
        <f>+M10/K10</f>
        <v>0</v>
      </c>
      <c r="O10" s="46">
        <v>1631563803</v>
      </c>
      <c r="P10" s="48">
        <f>+O10/K10</f>
        <v>6.1766564565587732E-2</v>
      </c>
      <c r="Q10" s="46">
        <f>+K10-O10</f>
        <v>24783436197</v>
      </c>
      <c r="R10" s="49">
        <v>1631563803</v>
      </c>
      <c r="S10" s="47">
        <f>+R10/K10</f>
        <v>6.1766564565587732E-2</v>
      </c>
      <c r="T10" s="46">
        <v>1631563803</v>
      </c>
      <c r="U10" s="47">
        <f>+T10/K10</f>
        <v>6.1766564565587732E-2</v>
      </c>
      <c r="V10" s="40"/>
      <c r="W10" s="41"/>
      <c r="X10" s="50">
        <f>+T10/O10</f>
        <v>1</v>
      </c>
    </row>
    <row r="11" spans="1:24" s="42" customFormat="1" ht="15" x14ac:dyDescent="0.25">
      <c r="A11" s="33"/>
      <c r="B11" s="43" t="s">
        <v>28</v>
      </c>
      <c r="C11" s="44">
        <v>10</v>
      </c>
      <c r="D11" s="44" t="s">
        <v>26</v>
      </c>
      <c r="E11" s="45" t="s">
        <v>29</v>
      </c>
      <c r="F11" s="46">
        <v>9666000000</v>
      </c>
      <c r="G11" s="46">
        <v>0</v>
      </c>
      <c r="H11" s="46">
        <v>0</v>
      </c>
      <c r="I11" s="46">
        <f t="shared" si="3"/>
        <v>9666000000</v>
      </c>
      <c r="J11" s="46">
        <v>0</v>
      </c>
      <c r="K11" s="46">
        <v>9666000000</v>
      </c>
      <c r="L11" s="46">
        <v>9666000000</v>
      </c>
      <c r="M11" s="46">
        <f t="shared" si="4"/>
        <v>0</v>
      </c>
      <c r="N11" s="47">
        <f t="shared" ref="N11:N20" si="5">+M11/K11</f>
        <v>0</v>
      </c>
      <c r="O11" s="46">
        <v>707562668</v>
      </c>
      <c r="P11" s="48">
        <f>+O11/K11</f>
        <v>7.3201186426650119E-2</v>
      </c>
      <c r="Q11" s="46">
        <f t="shared" si="1"/>
        <v>8958437332</v>
      </c>
      <c r="R11" s="49">
        <v>707562668</v>
      </c>
      <c r="S11" s="47">
        <f t="shared" si="2"/>
        <v>7.3201186426650119E-2</v>
      </c>
      <c r="T11" s="46">
        <v>707562668</v>
      </c>
      <c r="U11" s="47">
        <f t="shared" ref="U11:U20" si="6">+T11/K11</f>
        <v>7.3201186426650119E-2</v>
      </c>
      <c r="V11" s="40"/>
      <c r="W11" s="41"/>
      <c r="X11" s="50">
        <f t="shared" ref="X11:X21" si="7">+T11/O11</f>
        <v>1</v>
      </c>
    </row>
    <row r="12" spans="1:24" s="42" customFormat="1" ht="15.75" thickBot="1" x14ac:dyDescent="0.3">
      <c r="A12" s="33"/>
      <c r="B12" s="43" t="s">
        <v>30</v>
      </c>
      <c r="C12" s="44">
        <v>10</v>
      </c>
      <c r="D12" s="44" t="s">
        <v>26</v>
      </c>
      <c r="E12" s="45" t="s">
        <v>31</v>
      </c>
      <c r="F12" s="46">
        <v>3669000000</v>
      </c>
      <c r="G12" s="46">
        <v>0</v>
      </c>
      <c r="H12" s="46">
        <v>0</v>
      </c>
      <c r="I12" s="46">
        <f t="shared" si="3"/>
        <v>3669000000</v>
      </c>
      <c r="J12" s="46">
        <v>0</v>
      </c>
      <c r="K12" s="46">
        <v>3669000000</v>
      </c>
      <c r="L12" s="46">
        <v>3669000000</v>
      </c>
      <c r="M12" s="46">
        <f t="shared" si="4"/>
        <v>0</v>
      </c>
      <c r="N12" s="47">
        <f>+M12/K12</f>
        <v>0</v>
      </c>
      <c r="O12" s="46">
        <v>268270245</v>
      </c>
      <c r="P12" s="48">
        <f t="shared" ref="P12:P20" si="8">+O12/K12</f>
        <v>7.3118082583810307E-2</v>
      </c>
      <c r="Q12" s="46">
        <f t="shared" si="1"/>
        <v>3400729755</v>
      </c>
      <c r="R12" s="49">
        <v>268270245</v>
      </c>
      <c r="S12" s="47">
        <f t="shared" si="2"/>
        <v>7.3118082583810307E-2</v>
      </c>
      <c r="T12" s="46">
        <v>268270245</v>
      </c>
      <c r="U12" s="47">
        <f t="shared" si="6"/>
        <v>7.3118082583810307E-2</v>
      </c>
      <c r="V12" s="40"/>
      <c r="W12" s="41"/>
      <c r="X12" s="50">
        <f t="shared" si="7"/>
        <v>1</v>
      </c>
    </row>
    <row r="13" spans="1:24" s="42" customFormat="1" ht="23.25" customHeight="1" thickTop="1" thickBot="1" x14ac:dyDescent="0.3">
      <c r="A13" s="33"/>
      <c r="B13" s="144" t="s">
        <v>32</v>
      </c>
      <c r="C13" s="145"/>
      <c r="D13" s="145"/>
      <c r="E13" s="145"/>
      <c r="F13" s="51">
        <f t="shared" ref="F13:M13" si="9">SUM(F14:F14)</f>
        <v>11530000000</v>
      </c>
      <c r="G13" s="51">
        <f t="shared" si="9"/>
        <v>0</v>
      </c>
      <c r="H13" s="51">
        <f t="shared" si="9"/>
        <v>0</v>
      </c>
      <c r="I13" s="51">
        <f t="shared" si="9"/>
        <v>11530000000</v>
      </c>
      <c r="J13" s="51">
        <f t="shared" si="9"/>
        <v>0</v>
      </c>
      <c r="K13" s="51">
        <f t="shared" si="9"/>
        <v>11530000000</v>
      </c>
      <c r="L13" s="51">
        <f t="shared" si="9"/>
        <v>7290076493.9399996</v>
      </c>
      <c r="M13" s="51">
        <f t="shared" si="9"/>
        <v>4239923506.0600004</v>
      </c>
      <c r="N13" s="52">
        <f>+M13/I13</f>
        <v>0.36772970564267132</v>
      </c>
      <c r="O13" s="51">
        <f>SUM(O14:O14)</f>
        <v>6440982936.6400003</v>
      </c>
      <c r="P13" s="53">
        <f t="shared" si="8"/>
        <v>0.55862818184215091</v>
      </c>
      <c r="Q13" s="54">
        <f t="shared" si="1"/>
        <v>5089017063.3599997</v>
      </c>
      <c r="R13" s="55">
        <f>SUM(R14:R14)</f>
        <v>1028521925.99</v>
      </c>
      <c r="S13" s="52">
        <f t="shared" si="2"/>
        <v>8.9203983173460538E-2</v>
      </c>
      <c r="T13" s="51">
        <f>SUM(T14:T14)</f>
        <v>1028521925.99</v>
      </c>
      <c r="U13" s="56">
        <f>+T13/K13</f>
        <v>8.9203983173460538E-2</v>
      </c>
      <c r="V13" s="40"/>
      <c r="W13" s="41"/>
      <c r="X13" s="50">
        <f t="shared" si="7"/>
        <v>0.15968400104573763</v>
      </c>
    </row>
    <row r="14" spans="1:24" s="42" customFormat="1" ht="16.5" thickTop="1" thickBot="1" x14ac:dyDescent="0.3">
      <c r="A14" s="33"/>
      <c r="B14" s="43" t="s">
        <v>33</v>
      </c>
      <c r="C14" s="44">
        <v>10</v>
      </c>
      <c r="D14" s="44" t="s">
        <v>26</v>
      </c>
      <c r="E14" s="45" t="s">
        <v>34</v>
      </c>
      <c r="F14" s="46">
        <v>11530000000</v>
      </c>
      <c r="G14" s="46">
        <v>0</v>
      </c>
      <c r="H14" s="46">
        <v>0</v>
      </c>
      <c r="I14" s="46">
        <f t="shared" si="3"/>
        <v>11530000000</v>
      </c>
      <c r="J14" s="46">
        <v>0</v>
      </c>
      <c r="K14" s="46">
        <v>11530000000</v>
      </c>
      <c r="L14" s="46">
        <v>7290076493.9399996</v>
      </c>
      <c r="M14" s="46">
        <f t="shared" ref="M14:M16" si="10">+K14-L14</f>
        <v>4239923506.0600004</v>
      </c>
      <c r="N14" s="47">
        <f t="shared" si="5"/>
        <v>0.36772970564267132</v>
      </c>
      <c r="O14" s="46">
        <v>6440982936.6400003</v>
      </c>
      <c r="P14" s="48">
        <f t="shared" si="8"/>
        <v>0.55862818184215091</v>
      </c>
      <c r="Q14" s="46">
        <f>+K14-O14</f>
        <v>5089017063.3599997</v>
      </c>
      <c r="R14" s="46">
        <v>1028521925.99</v>
      </c>
      <c r="S14" s="47">
        <f t="shared" si="2"/>
        <v>8.9203983173460538E-2</v>
      </c>
      <c r="T14" s="46">
        <v>1028521925.99</v>
      </c>
      <c r="U14" s="47">
        <f t="shared" si="6"/>
        <v>8.9203983173460538E-2</v>
      </c>
      <c r="V14" s="40"/>
      <c r="W14" s="41"/>
      <c r="X14" s="50">
        <f t="shared" si="7"/>
        <v>0.15968400104573763</v>
      </c>
    </row>
    <row r="15" spans="1:24" s="42" customFormat="1" ht="16.5" thickTop="1" thickBot="1" x14ac:dyDescent="0.3">
      <c r="A15" s="33"/>
      <c r="B15" s="144" t="s">
        <v>35</v>
      </c>
      <c r="C15" s="145"/>
      <c r="D15" s="145"/>
      <c r="E15" s="145"/>
      <c r="F15" s="51">
        <f>SUM(F16:F17)</f>
        <v>1826000000</v>
      </c>
      <c r="G15" s="51">
        <f t="shared" ref="G15:T15" si="11">SUM(G16:G17)</f>
        <v>0</v>
      </c>
      <c r="H15" s="51">
        <f t="shared" si="11"/>
        <v>0</v>
      </c>
      <c r="I15" s="51">
        <f t="shared" si="11"/>
        <v>1826000000</v>
      </c>
      <c r="J15" s="51">
        <f t="shared" si="11"/>
        <v>0</v>
      </c>
      <c r="K15" s="51">
        <f t="shared" si="11"/>
        <v>1826000000</v>
      </c>
      <c r="L15" s="51">
        <f t="shared" si="11"/>
        <v>226000000</v>
      </c>
      <c r="M15" s="51">
        <f t="shared" si="11"/>
        <v>1600000000</v>
      </c>
      <c r="N15" s="52">
        <f>+M15/I15</f>
        <v>0.87623220153340631</v>
      </c>
      <c r="O15" s="51">
        <f t="shared" si="11"/>
        <v>12720766</v>
      </c>
      <c r="P15" s="53">
        <f t="shared" si="8"/>
        <v>6.9664654983570646E-3</v>
      </c>
      <c r="Q15" s="54">
        <f>+K15-O15</f>
        <v>1813279234</v>
      </c>
      <c r="R15" s="55">
        <f t="shared" si="11"/>
        <v>12720766</v>
      </c>
      <c r="S15" s="52">
        <f>+R15/K15</f>
        <v>6.9664654983570646E-3</v>
      </c>
      <c r="T15" s="51">
        <f t="shared" si="11"/>
        <v>12720766</v>
      </c>
      <c r="U15" s="56">
        <f>+T15/K15</f>
        <v>6.9664654983570646E-3</v>
      </c>
      <c r="V15" s="40"/>
      <c r="W15" s="41"/>
      <c r="X15" s="50">
        <f t="shared" si="7"/>
        <v>1</v>
      </c>
    </row>
    <row r="16" spans="1:24" s="42" customFormat="1" ht="15.75" thickTop="1" x14ac:dyDescent="0.25">
      <c r="A16" s="33"/>
      <c r="B16" s="43" t="s">
        <v>36</v>
      </c>
      <c r="C16" s="44">
        <v>10</v>
      </c>
      <c r="D16" s="44" t="s">
        <v>26</v>
      </c>
      <c r="E16" s="45" t="s">
        <v>37</v>
      </c>
      <c r="F16" s="46">
        <v>226000000</v>
      </c>
      <c r="G16" s="57">
        <v>0</v>
      </c>
      <c r="H16" s="57">
        <v>0</v>
      </c>
      <c r="I16" s="46">
        <f t="shared" si="3"/>
        <v>226000000</v>
      </c>
      <c r="J16" s="46">
        <v>0</v>
      </c>
      <c r="K16" s="46">
        <v>226000000</v>
      </c>
      <c r="L16" s="46">
        <v>226000000</v>
      </c>
      <c r="M16" s="46">
        <f t="shared" si="10"/>
        <v>0</v>
      </c>
      <c r="N16" s="47">
        <f t="shared" si="5"/>
        <v>0</v>
      </c>
      <c r="O16" s="46">
        <v>12720766</v>
      </c>
      <c r="P16" s="48">
        <f t="shared" si="8"/>
        <v>5.6286575221238935E-2</v>
      </c>
      <c r="Q16" s="46">
        <f>+K16-O16</f>
        <v>213279234</v>
      </c>
      <c r="R16" s="49">
        <v>12720766</v>
      </c>
      <c r="S16" s="47">
        <f t="shared" si="2"/>
        <v>5.6286575221238935E-2</v>
      </c>
      <c r="T16" s="46">
        <v>12720766</v>
      </c>
      <c r="U16" s="47">
        <f t="shared" si="6"/>
        <v>5.6286575221238935E-2</v>
      </c>
      <c r="V16" s="40"/>
      <c r="W16" s="41"/>
      <c r="X16" s="50">
        <f t="shared" si="7"/>
        <v>1</v>
      </c>
    </row>
    <row r="17" spans="1:24" s="42" customFormat="1" ht="15.75" thickBot="1" x14ac:dyDescent="0.3">
      <c r="A17" s="33"/>
      <c r="B17" s="43" t="s">
        <v>38</v>
      </c>
      <c r="C17" s="44">
        <v>10</v>
      </c>
      <c r="D17" s="44" t="s">
        <v>26</v>
      </c>
      <c r="E17" s="45" t="s">
        <v>39</v>
      </c>
      <c r="F17" s="46">
        <v>1600000000</v>
      </c>
      <c r="G17" s="57">
        <v>0</v>
      </c>
      <c r="H17" s="57">
        <v>0</v>
      </c>
      <c r="I17" s="46">
        <f t="shared" si="3"/>
        <v>1600000000</v>
      </c>
      <c r="J17" s="46">
        <v>0</v>
      </c>
      <c r="K17" s="46">
        <v>1600000000</v>
      </c>
      <c r="L17" s="46">
        <v>0</v>
      </c>
      <c r="M17" s="46">
        <f>+K17-L17</f>
        <v>1600000000</v>
      </c>
      <c r="N17" s="47">
        <f t="shared" si="5"/>
        <v>1</v>
      </c>
      <c r="O17" s="46">
        <v>0</v>
      </c>
      <c r="P17" s="48">
        <f t="shared" si="8"/>
        <v>0</v>
      </c>
      <c r="Q17" s="46">
        <f t="shared" ref="Q17:Q21" si="12">+K17-O17</f>
        <v>1600000000</v>
      </c>
      <c r="R17" s="49">
        <v>0</v>
      </c>
      <c r="S17" s="47">
        <f>+R17/K17</f>
        <v>0</v>
      </c>
      <c r="T17" s="46">
        <v>0</v>
      </c>
      <c r="U17" s="47">
        <f t="shared" si="6"/>
        <v>0</v>
      </c>
      <c r="V17" s="40"/>
      <c r="W17" s="41"/>
      <c r="X17" s="50" t="e">
        <f t="shared" si="7"/>
        <v>#DIV/0!</v>
      </c>
    </row>
    <row r="18" spans="1:24" s="42" customFormat="1" ht="16.5" customHeight="1" thickTop="1" thickBot="1" x14ac:dyDescent="0.3">
      <c r="A18" s="33"/>
      <c r="B18" s="144" t="s">
        <v>40</v>
      </c>
      <c r="C18" s="145"/>
      <c r="D18" s="145"/>
      <c r="E18" s="145"/>
      <c r="F18" s="51">
        <f>SUM(F19:F21)</f>
        <v>322000000</v>
      </c>
      <c r="G18" s="51">
        <f t="shared" ref="G18:T18" si="13">SUM(G19:G21)</f>
        <v>0</v>
      </c>
      <c r="H18" s="51">
        <f t="shared" si="13"/>
        <v>0</v>
      </c>
      <c r="I18" s="51">
        <f t="shared" si="13"/>
        <v>322000000</v>
      </c>
      <c r="J18" s="51">
        <f t="shared" si="13"/>
        <v>0</v>
      </c>
      <c r="K18" s="51">
        <f t="shared" si="13"/>
        <v>322000000</v>
      </c>
      <c r="L18" s="51">
        <f t="shared" si="13"/>
        <v>0</v>
      </c>
      <c r="M18" s="51">
        <f t="shared" si="13"/>
        <v>322000000</v>
      </c>
      <c r="N18" s="52">
        <f>+M18/I18</f>
        <v>1</v>
      </c>
      <c r="O18" s="51">
        <f t="shared" si="13"/>
        <v>0</v>
      </c>
      <c r="P18" s="53">
        <f t="shared" si="8"/>
        <v>0</v>
      </c>
      <c r="Q18" s="54">
        <f>+K18-O18</f>
        <v>322000000</v>
      </c>
      <c r="R18" s="55">
        <f t="shared" si="13"/>
        <v>0</v>
      </c>
      <c r="S18" s="52">
        <f>+R18/K18</f>
        <v>0</v>
      </c>
      <c r="T18" s="51">
        <f t="shared" si="13"/>
        <v>0</v>
      </c>
      <c r="U18" s="56">
        <f>+T18/K18</f>
        <v>0</v>
      </c>
      <c r="V18" s="40"/>
      <c r="W18" s="41"/>
      <c r="X18" s="50" t="e">
        <f t="shared" si="7"/>
        <v>#DIV/0!</v>
      </c>
    </row>
    <row r="19" spans="1:24" s="42" customFormat="1" ht="17.25" customHeight="1" thickTop="1" x14ac:dyDescent="0.25">
      <c r="A19" s="33"/>
      <c r="B19" s="43" t="s">
        <v>41</v>
      </c>
      <c r="C19" s="44">
        <v>10</v>
      </c>
      <c r="D19" s="44" t="s">
        <v>26</v>
      </c>
      <c r="E19" s="45" t="s">
        <v>42</v>
      </c>
      <c r="F19" s="46">
        <v>12000000</v>
      </c>
      <c r="G19" s="57">
        <v>0</v>
      </c>
      <c r="H19" s="57">
        <v>0</v>
      </c>
      <c r="I19" s="46">
        <f t="shared" si="3"/>
        <v>12000000</v>
      </c>
      <c r="J19" s="46">
        <v>0</v>
      </c>
      <c r="K19" s="46">
        <f t="shared" ref="K19:K21" si="14">+I19-J19</f>
        <v>12000000</v>
      </c>
      <c r="L19" s="46">
        <v>0</v>
      </c>
      <c r="M19" s="58">
        <f>+K19-L19</f>
        <v>12000000</v>
      </c>
      <c r="N19" s="47">
        <f t="shared" si="5"/>
        <v>1</v>
      </c>
      <c r="O19" s="46">
        <v>0</v>
      </c>
      <c r="P19" s="48">
        <f t="shared" si="8"/>
        <v>0</v>
      </c>
      <c r="Q19" s="46">
        <f t="shared" si="12"/>
        <v>12000000</v>
      </c>
      <c r="R19" s="49">
        <v>0</v>
      </c>
      <c r="S19" s="47">
        <f t="shared" si="2"/>
        <v>0</v>
      </c>
      <c r="T19" s="46">
        <v>0</v>
      </c>
      <c r="U19" s="47">
        <f t="shared" si="6"/>
        <v>0</v>
      </c>
      <c r="V19" s="40"/>
      <c r="W19" s="41"/>
      <c r="X19" s="50" t="e">
        <f t="shared" si="7"/>
        <v>#DIV/0!</v>
      </c>
    </row>
    <row r="20" spans="1:24" s="42" customFormat="1" ht="15" x14ac:dyDescent="0.25">
      <c r="A20" s="33"/>
      <c r="B20" s="43" t="s">
        <v>43</v>
      </c>
      <c r="C20" s="44">
        <v>11</v>
      </c>
      <c r="D20" s="44" t="s">
        <v>44</v>
      </c>
      <c r="E20" s="45" t="s">
        <v>45</v>
      </c>
      <c r="F20" s="46">
        <v>264000000</v>
      </c>
      <c r="G20" s="57">
        <v>0</v>
      </c>
      <c r="H20" s="57">
        <v>0</v>
      </c>
      <c r="I20" s="46">
        <f t="shared" si="3"/>
        <v>264000000</v>
      </c>
      <c r="J20" s="46">
        <v>0</v>
      </c>
      <c r="K20" s="46">
        <f t="shared" si="14"/>
        <v>264000000</v>
      </c>
      <c r="L20" s="46">
        <v>0</v>
      </c>
      <c r="M20" s="46">
        <f>+K20-L20</f>
        <v>264000000</v>
      </c>
      <c r="N20" s="47">
        <f t="shared" si="5"/>
        <v>1</v>
      </c>
      <c r="O20" s="46">
        <v>0</v>
      </c>
      <c r="P20" s="48">
        <f t="shared" si="8"/>
        <v>0</v>
      </c>
      <c r="Q20" s="46">
        <f>+K20-O20</f>
        <v>264000000</v>
      </c>
      <c r="R20" s="49">
        <v>0</v>
      </c>
      <c r="S20" s="47">
        <f>+R20/K20</f>
        <v>0</v>
      </c>
      <c r="T20" s="46">
        <v>0</v>
      </c>
      <c r="U20" s="47">
        <f t="shared" si="6"/>
        <v>0</v>
      </c>
      <c r="V20" s="40"/>
      <c r="W20" s="41"/>
      <c r="X20" s="50" t="e">
        <f t="shared" si="7"/>
        <v>#DIV/0!</v>
      </c>
    </row>
    <row r="21" spans="1:24" s="42" customFormat="1" ht="15.75" thickBot="1" x14ac:dyDescent="0.3">
      <c r="A21" s="33"/>
      <c r="B21" s="59" t="s">
        <v>46</v>
      </c>
      <c r="C21" s="60">
        <v>10</v>
      </c>
      <c r="D21" s="60" t="s">
        <v>26</v>
      </c>
      <c r="E21" s="61" t="s">
        <v>47</v>
      </c>
      <c r="F21" s="62">
        <v>46000000</v>
      </c>
      <c r="G21" s="57">
        <v>0</v>
      </c>
      <c r="H21" s="57">
        <v>0</v>
      </c>
      <c r="I21" s="62">
        <f t="shared" si="3"/>
        <v>46000000</v>
      </c>
      <c r="J21" s="46">
        <v>0</v>
      </c>
      <c r="K21" s="62">
        <f t="shared" si="14"/>
        <v>46000000</v>
      </c>
      <c r="L21" s="62">
        <v>0</v>
      </c>
      <c r="M21" s="62">
        <f>+K21-L21</f>
        <v>46000000</v>
      </c>
      <c r="N21" s="63">
        <v>0</v>
      </c>
      <c r="O21" s="46">
        <v>0</v>
      </c>
      <c r="P21" s="64">
        <v>0</v>
      </c>
      <c r="Q21" s="62">
        <f t="shared" si="12"/>
        <v>46000000</v>
      </c>
      <c r="R21" s="49">
        <v>0</v>
      </c>
      <c r="S21" s="63">
        <v>0</v>
      </c>
      <c r="T21" s="46">
        <v>0</v>
      </c>
      <c r="U21" s="63">
        <v>0</v>
      </c>
      <c r="V21" s="40"/>
      <c r="W21" s="41"/>
      <c r="X21" s="50" t="e">
        <f t="shared" si="7"/>
        <v>#DIV/0!</v>
      </c>
    </row>
    <row r="22" spans="1:24" s="42" customFormat="1" ht="16.5" thickTop="1" thickBot="1" x14ac:dyDescent="0.3">
      <c r="A22" s="33"/>
      <c r="B22" s="144" t="s">
        <v>48</v>
      </c>
      <c r="C22" s="145"/>
      <c r="D22" s="145"/>
      <c r="E22" s="145"/>
      <c r="F22" s="51">
        <f>SUM(F23)</f>
        <v>44122177</v>
      </c>
      <c r="G22" s="51">
        <f t="shared" ref="G22:T22" si="15">SUM(G23)</f>
        <v>44122177</v>
      </c>
      <c r="H22" s="51">
        <f t="shared" si="15"/>
        <v>44122177</v>
      </c>
      <c r="I22" s="51">
        <f t="shared" si="15"/>
        <v>44122177</v>
      </c>
      <c r="J22" s="51">
        <f t="shared" si="15"/>
        <v>0</v>
      </c>
      <c r="K22" s="51">
        <f t="shared" si="15"/>
        <v>44122177</v>
      </c>
      <c r="L22" s="51">
        <f t="shared" si="15"/>
        <v>0</v>
      </c>
      <c r="M22" s="51">
        <f t="shared" si="15"/>
        <v>44122177</v>
      </c>
      <c r="N22" s="52">
        <f>+M22/I22</f>
        <v>1</v>
      </c>
      <c r="O22" s="51">
        <f t="shared" si="15"/>
        <v>0</v>
      </c>
      <c r="P22" s="53">
        <f t="shared" ref="P22:P23" si="16">+O22/K22</f>
        <v>0</v>
      </c>
      <c r="Q22" s="51">
        <f t="shared" si="15"/>
        <v>44122177</v>
      </c>
      <c r="R22" s="51">
        <f t="shared" si="15"/>
        <v>0</v>
      </c>
      <c r="S22" s="51">
        <f t="shared" si="15"/>
        <v>0</v>
      </c>
      <c r="T22" s="51">
        <f t="shared" si="15"/>
        <v>0</v>
      </c>
      <c r="U22" s="56">
        <f>+T22/K22</f>
        <v>0</v>
      </c>
      <c r="V22" s="40"/>
      <c r="W22" s="41"/>
      <c r="X22" s="50"/>
    </row>
    <row r="23" spans="1:24" s="42" customFormat="1" ht="16.5" thickTop="1" thickBot="1" x14ac:dyDescent="0.3">
      <c r="A23" s="33"/>
      <c r="B23" s="65" t="s">
        <v>49</v>
      </c>
      <c r="C23" s="66">
        <v>11</v>
      </c>
      <c r="D23" s="66" t="s">
        <v>44</v>
      </c>
      <c r="E23" s="61" t="s">
        <v>50</v>
      </c>
      <c r="F23" s="62">
        <v>44122177</v>
      </c>
      <c r="G23" s="62">
        <v>44122177</v>
      </c>
      <c r="H23" s="62">
        <v>44122177</v>
      </c>
      <c r="I23" s="62">
        <f t="shared" ref="I23" si="17">+F23+G23-H23</f>
        <v>44122177</v>
      </c>
      <c r="J23" s="62">
        <v>0</v>
      </c>
      <c r="K23" s="62">
        <f t="shared" ref="K23" si="18">+I23-J23</f>
        <v>44122177</v>
      </c>
      <c r="L23" s="62">
        <v>0</v>
      </c>
      <c r="M23" s="62">
        <f>+K23-L23</f>
        <v>44122177</v>
      </c>
      <c r="N23" s="63">
        <f t="shared" ref="N23" si="19">+M23/K23</f>
        <v>1</v>
      </c>
      <c r="O23" s="62">
        <v>0</v>
      </c>
      <c r="P23" s="64">
        <f t="shared" si="16"/>
        <v>0</v>
      </c>
      <c r="Q23" s="62">
        <f>+K23-O23</f>
        <v>44122177</v>
      </c>
      <c r="R23" s="67">
        <v>0</v>
      </c>
      <c r="S23" s="63">
        <f>+R23/K23</f>
        <v>0</v>
      </c>
      <c r="T23" s="62">
        <v>0</v>
      </c>
      <c r="U23" s="63">
        <f t="shared" ref="U23" si="20">+T23/K23</f>
        <v>0</v>
      </c>
      <c r="V23" s="40"/>
      <c r="W23" s="41"/>
      <c r="X23" s="50"/>
    </row>
    <row r="24" spans="1:24" s="42" customFormat="1" ht="12" customHeight="1" x14ac:dyDescent="0.25">
      <c r="A24" s="68"/>
      <c r="B24" s="68"/>
      <c r="C24" s="69"/>
      <c r="D24" s="69"/>
      <c r="E24" s="70"/>
      <c r="F24" s="71"/>
      <c r="G24" s="72"/>
      <c r="H24" s="72"/>
      <c r="I24" s="71"/>
      <c r="J24" s="71"/>
      <c r="K24" s="71"/>
      <c r="L24" s="71"/>
      <c r="M24" s="73"/>
      <c r="N24" s="74"/>
      <c r="O24" s="71"/>
      <c r="P24" s="74"/>
      <c r="Q24" s="71"/>
      <c r="R24" s="71"/>
      <c r="S24" s="74"/>
      <c r="T24" s="71"/>
      <c r="U24" s="75"/>
      <c r="V24" s="40"/>
      <c r="X24" s="50"/>
    </row>
    <row r="25" spans="1:24" s="42" customFormat="1" ht="24.75" customHeight="1" x14ac:dyDescent="0.25">
      <c r="A25" s="68"/>
      <c r="B25" s="76"/>
      <c r="C25" s="77"/>
      <c r="D25" s="77"/>
      <c r="E25" s="78" t="s">
        <v>51</v>
      </c>
      <c r="F25" s="79">
        <f>+F9+F13+F15+F18+F22</f>
        <v>53472122177</v>
      </c>
      <c r="G25" s="79">
        <f t="shared" ref="G25:T25" si="21">+G9+G13+G15+G18+G22</f>
        <v>44122177</v>
      </c>
      <c r="H25" s="79">
        <f t="shared" si="21"/>
        <v>44122177</v>
      </c>
      <c r="I25" s="79">
        <f t="shared" si="21"/>
        <v>53472122177</v>
      </c>
      <c r="J25" s="79">
        <f t="shared" si="21"/>
        <v>0</v>
      </c>
      <c r="K25" s="79">
        <f t="shared" si="21"/>
        <v>53472122177</v>
      </c>
      <c r="L25" s="79">
        <f t="shared" si="21"/>
        <v>47266076493.940002</v>
      </c>
      <c r="M25" s="79">
        <f t="shared" si="21"/>
        <v>6206045683.0600004</v>
      </c>
      <c r="N25" s="80">
        <f>+M25/K25</f>
        <v>0.11606133122072741</v>
      </c>
      <c r="O25" s="79">
        <f t="shared" si="21"/>
        <v>9061100418.6399994</v>
      </c>
      <c r="P25" s="81">
        <f t="shared" ref="P25" si="22">+O25/K25</f>
        <v>0.1694546625369856</v>
      </c>
      <c r="Q25" s="79">
        <f t="shared" si="21"/>
        <v>44411021758.360001</v>
      </c>
      <c r="R25" s="79">
        <f t="shared" si="21"/>
        <v>3648639407.9899998</v>
      </c>
      <c r="S25" s="82">
        <f>+R25/K25</f>
        <v>6.8234423087090254E-2</v>
      </c>
      <c r="T25" s="79">
        <f t="shared" si="21"/>
        <v>3648639407.9899998</v>
      </c>
      <c r="U25" s="82">
        <f t="shared" ref="U25" si="23">+T25/K25</f>
        <v>6.8234423087090254E-2</v>
      </c>
      <c r="V25" s="40"/>
      <c r="X25" s="50">
        <f t="shared" ref="X25:X32" si="24">+T25/O25</f>
        <v>0.40267067347407592</v>
      </c>
    </row>
    <row r="26" spans="1:24" s="42" customFormat="1" ht="11.25" customHeight="1" thickBot="1" x14ac:dyDescent="0.3">
      <c r="A26" s="68"/>
      <c r="B26" s="68"/>
      <c r="C26" s="69"/>
      <c r="D26" s="69"/>
      <c r="E26" s="70"/>
      <c r="F26" s="71"/>
      <c r="G26" s="72"/>
      <c r="H26" s="72"/>
      <c r="I26" s="71"/>
      <c r="J26" s="71"/>
      <c r="K26" s="71"/>
      <c r="L26" s="71"/>
      <c r="M26" s="73"/>
      <c r="N26" s="74"/>
      <c r="O26" s="71"/>
      <c r="P26" s="74"/>
      <c r="Q26" s="71"/>
      <c r="R26" s="71"/>
      <c r="S26" s="74"/>
      <c r="T26" s="71"/>
      <c r="U26" s="75"/>
      <c r="V26" s="40"/>
      <c r="X26" s="50"/>
    </row>
    <row r="27" spans="1:24" s="94" customFormat="1" ht="63" customHeight="1" x14ac:dyDescent="0.2">
      <c r="A27" s="83"/>
      <c r="B27" s="84" t="s">
        <v>52</v>
      </c>
      <c r="C27" s="84">
        <v>11</v>
      </c>
      <c r="D27" s="85" t="s">
        <v>26</v>
      </c>
      <c r="E27" s="86" t="s">
        <v>53</v>
      </c>
      <c r="F27" s="87">
        <v>2000000000</v>
      </c>
      <c r="G27" s="88">
        <v>0</v>
      </c>
      <c r="H27" s="88">
        <v>0</v>
      </c>
      <c r="I27" s="87">
        <f t="shared" ref="I27:I30" si="25">+F27+G27-H27</f>
        <v>2000000000</v>
      </c>
      <c r="J27" s="87">
        <v>0</v>
      </c>
      <c r="K27" s="87">
        <f t="shared" ref="K27:K30" si="26">+I27-J27</f>
        <v>2000000000</v>
      </c>
      <c r="L27" s="87">
        <v>280170000</v>
      </c>
      <c r="M27" s="87">
        <f t="shared" ref="M27:M30" si="27">+K27-L27</f>
        <v>1719830000</v>
      </c>
      <c r="N27" s="89">
        <f t="shared" ref="N27:N30" si="28">+M27/K27</f>
        <v>0.85991499999999998</v>
      </c>
      <c r="O27" s="87">
        <v>280170000</v>
      </c>
      <c r="P27" s="90">
        <f t="shared" ref="P27:P30" si="29">+O27/K27</f>
        <v>0.14008499999999999</v>
      </c>
      <c r="Q27" s="91">
        <f t="shared" ref="Q27:Q30" si="30">+K27-O27</f>
        <v>1719830000</v>
      </c>
      <c r="R27" s="92">
        <v>0</v>
      </c>
      <c r="S27" s="89">
        <f>+R27/K27</f>
        <v>0</v>
      </c>
      <c r="T27" s="91">
        <v>0</v>
      </c>
      <c r="U27" s="89">
        <f t="shared" ref="U27" si="31">+T27/K27</f>
        <v>0</v>
      </c>
      <c r="V27" s="93"/>
      <c r="X27" s="50">
        <f t="shared" si="24"/>
        <v>0</v>
      </c>
    </row>
    <row r="28" spans="1:24" s="94" customFormat="1" ht="60" x14ac:dyDescent="0.2">
      <c r="A28" s="83"/>
      <c r="B28" s="95" t="s">
        <v>54</v>
      </c>
      <c r="C28" s="95">
        <v>11</v>
      </c>
      <c r="D28" s="44" t="s">
        <v>26</v>
      </c>
      <c r="E28" s="96" t="s">
        <v>55</v>
      </c>
      <c r="F28" s="46">
        <v>29131100000</v>
      </c>
      <c r="G28" s="97">
        <v>0</v>
      </c>
      <c r="H28" s="97">
        <v>0</v>
      </c>
      <c r="I28" s="46">
        <f t="shared" si="25"/>
        <v>29131100000</v>
      </c>
      <c r="J28" s="46">
        <v>0</v>
      </c>
      <c r="K28" s="46">
        <f t="shared" si="26"/>
        <v>29131100000</v>
      </c>
      <c r="L28" s="46">
        <v>25954595555</v>
      </c>
      <c r="M28" s="46">
        <f t="shared" si="27"/>
        <v>3176504445</v>
      </c>
      <c r="N28" s="47">
        <f t="shared" si="28"/>
        <v>0.10904169238374109</v>
      </c>
      <c r="O28" s="46">
        <v>22442197261</v>
      </c>
      <c r="P28" s="48">
        <f t="shared" si="29"/>
        <v>0.77038619417049137</v>
      </c>
      <c r="Q28" s="58">
        <f t="shared" si="30"/>
        <v>6688902739</v>
      </c>
      <c r="R28" s="98">
        <v>1523289943</v>
      </c>
      <c r="S28" s="47">
        <f t="shared" ref="S28:S30" si="32">+R28/K28</f>
        <v>5.2290848714947255E-2</v>
      </c>
      <c r="T28" s="58">
        <v>1523289943</v>
      </c>
      <c r="U28" s="47">
        <f>+T28/K28</f>
        <v>5.2290848714947255E-2</v>
      </c>
      <c r="V28" s="93"/>
      <c r="X28" s="50">
        <f t="shared" si="24"/>
        <v>6.7876149794261445E-2</v>
      </c>
    </row>
    <row r="29" spans="1:24" s="94" customFormat="1" ht="60" x14ac:dyDescent="0.2">
      <c r="A29" s="83"/>
      <c r="B29" s="95" t="s">
        <v>56</v>
      </c>
      <c r="C29" s="95">
        <v>11</v>
      </c>
      <c r="D29" s="44" t="s">
        <v>26</v>
      </c>
      <c r="E29" s="96" t="s">
        <v>57</v>
      </c>
      <c r="F29" s="99">
        <v>11765000000</v>
      </c>
      <c r="G29" s="97">
        <v>0</v>
      </c>
      <c r="H29" s="97">
        <v>0</v>
      </c>
      <c r="I29" s="46">
        <f t="shared" si="25"/>
        <v>11765000000</v>
      </c>
      <c r="J29" s="46">
        <v>0</v>
      </c>
      <c r="K29" s="46">
        <f t="shared" si="26"/>
        <v>11765000000</v>
      </c>
      <c r="L29" s="46">
        <v>8520884000</v>
      </c>
      <c r="M29" s="46">
        <f t="shared" si="27"/>
        <v>3244116000</v>
      </c>
      <c r="N29" s="47">
        <f t="shared" si="28"/>
        <v>0.27574296642583934</v>
      </c>
      <c r="O29" s="46">
        <v>7555680077</v>
      </c>
      <c r="P29" s="48">
        <f t="shared" si="29"/>
        <v>0.6422167511262219</v>
      </c>
      <c r="Q29" s="58">
        <f t="shared" si="30"/>
        <v>4209319923</v>
      </c>
      <c r="R29" s="98">
        <v>0</v>
      </c>
      <c r="S29" s="47">
        <f t="shared" si="32"/>
        <v>0</v>
      </c>
      <c r="T29" s="58">
        <v>0</v>
      </c>
      <c r="U29" s="47">
        <f t="shared" ref="U29:U30" si="33">+T29/K29</f>
        <v>0</v>
      </c>
      <c r="V29" s="93"/>
      <c r="X29" s="50"/>
    </row>
    <row r="30" spans="1:24" s="94" customFormat="1" ht="45.75" thickBot="1" x14ac:dyDescent="0.25">
      <c r="A30" s="83"/>
      <c r="B30" s="100" t="s">
        <v>58</v>
      </c>
      <c r="C30" s="100">
        <v>11</v>
      </c>
      <c r="D30" s="60" t="s">
        <v>26</v>
      </c>
      <c r="E30" s="101" t="s">
        <v>59</v>
      </c>
      <c r="F30" s="62">
        <v>3313000000</v>
      </c>
      <c r="G30" s="102">
        <v>0</v>
      </c>
      <c r="H30" s="102">
        <v>0</v>
      </c>
      <c r="I30" s="62">
        <f t="shared" si="25"/>
        <v>3313000000</v>
      </c>
      <c r="J30" s="62">
        <v>0</v>
      </c>
      <c r="K30" s="62">
        <f t="shared" si="26"/>
        <v>3313000000</v>
      </c>
      <c r="L30" s="62">
        <v>2788684600</v>
      </c>
      <c r="M30" s="62">
        <f t="shared" si="27"/>
        <v>524315400</v>
      </c>
      <c r="N30" s="63">
        <f t="shared" si="28"/>
        <v>0.15826000603682464</v>
      </c>
      <c r="O30" s="62">
        <v>2367728763</v>
      </c>
      <c r="P30" s="64">
        <f t="shared" si="29"/>
        <v>0.71467816571083609</v>
      </c>
      <c r="Q30" s="103">
        <f t="shared" si="30"/>
        <v>945271237</v>
      </c>
      <c r="R30" s="104">
        <v>0</v>
      </c>
      <c r="S30" s="63">
        <f t="shared" si="32"/>
        <v>0</v>
      </c>
      <c r="T30" s="103">
        <v>0</v>
      </c>
      <c r="U30" s="63">
        <f t="shared" si="33"/>
        <v>0</v>
      </c>
      <c r="V30" s="93"/>
      <c r="X30" s="50"/>
    </row>
    <row r="31" spans="1:24" ht="7.5" customHeight="1" x14ac:dyDescent="0.2">
      <c r="A31" s="14"/>
      <c r="B31" s="15"/>
      <c r="C31" s="15"/>
      <c r="D31" s="15"/>
      <c r="E31" s="15"/>
      <c r="F31" s="15"/>
      <c r="G31" s="16"/>
      <c r="H31" s="16"/>
      <c r="I31" s="15"/>
      <c r="J31" s="15"/>
      <c r="K31" s="15"/>
      <c r="L31" s="15"/>
      <c r="M31" s="105"/>
      <c r="N31" s="105"/>
      <c r="O31" s="15"/>
      <c r="P31" s="105"/>
      <c r="Q31" s="15"/>
      <c r="R31" s="15"/>
      <c r="S31" s="105"/>
      <c r="T31" s="106"/>
      <c r="U31" s="107"/>
      <c r="V31" s="19"/>
      <c r="X31" s="50"/>
    </row>
    <row r="32" spans="1:24" ht="22.5" customHeight="1" x14ac:dyDescent="0.25">
      <c r="A32" s="14"/>
      <c r="B32" s="77"/>
      <c r="C32" s="77"/>
      <c r="D32" s="77"/>
      <c r="E32" s="78" t="s">
        <v>60</v>
      </c>
      <c r="F32" s="79">
        <f t="shared" ref="F32:M32" si="34">SUM(F27:F30)</f>
        <v>46209100000</v>
      </c>
      <c r="G32" s="79">
        <f t="shared" si="34"/>
        <v>0</v>
      </c>
      <c r="H32" s="79">
        <f t="shared" si="34"/>
        <v>0</v>
      </c>
      <c r="I32" s="79">
        <f t="shared" si="34"/>
        <v>46209100000</v>
      </c>
      <c r="J32" s="79">
        <f t="shared" si="34"/>
        <v>0</v>
      </c>
      <c r="K32" s="79">
        <f t="shared" si="34"/>
        <v>46209100000</v>
      </c>
      <c r="L32" s="79">
        <f t="shared" si="34"/>
        <v>37544334155</v>
      </c>
      <c r="M32" s="79">
        <f t="shared" si="34"/>
        <v>8664765845</v>
      </c>
      <c r="N32" s="80">
        <f>+M32/K32</f>
        <v>0.18751211006057247</v>
      </c>
      <c r="O32" s="79">
        <f>SUM(O27:O30)</f>
        <v>32645776101</v>
      </c>
      <c r="P32" s="108">
        <f t="shared" ref="P32" si="35">+O32/K32</f>
        <v>0.70647937529620786</v>
      </c>
      <c r="Q32" s="79">
        <f>SUM(Q27:Q30)</f>
        <v>13563323899</v>
      </c>
      <c r="R32" s="79">
        <f>SUM(R27:R30)</f>
        <v>1523289943</v>
      </c>
      <c r="S32" s="108">
        <f>+R32/K32</f>
        <v>3.2965150652144275E-2</v>
      </c>
      <c r="T32" s="79">
        <f>SUM(T27:T30)</f>
        <v>1523289943</v>
      </c>
      <c r="U32" s="108">
        <f t="shared" ref="U32" si="36">+T32/K32</f>
        <v>3.2965150652144275E-2</v>
      </c>
      <c r="V32" s="19"/>
      <c r="X32" s="50">
        <f t="shared" si="24"/>
        <v>4.6661164932554289E-2</v>
      </c>
    </row>
    <row r="33" spans="1:22" x14ac:dyDescent="0.2">
      <c r="A33" s="14"/>
      <c r="B33" s="15"/>
      <c r="C33" s="15"/>
      <c r="D33" s="15"/>
      <c r="E33" s="15"/>
      <c r="F33" s="15"/>
      <c r="G33" s="16"/>
      <c r="H33" s="16"/>
      <c r="I33" s="15"/>
      <c r="J33" s="15"/>
      <c r="K33" s="15"/>
      <c r="L33" s="15"/>
      <c r="M33" s="105"/>
      <c r="N33" s="105"/>
      <c r="O33" s="15"/>
      <c r="P33" s="105"/>
      <c r="Q33" s="15"/>
      <c r="R33" s="15"/>
      <c r="S33" s="105"/>
      <c r="T33" s="106"/>
      <c r="U33" s="107"/>
      <c r="V33" s="19"/>
    </row>
    <row r="34" spans="1:22" s="5" customFormat="1" ht="18.75" x14ac:dyDescent="0.3">
      <c r="A34" s="11"/>
      <c r="B34" s="77"/>
      <c r="C34" s="77"/>
      <c r="D34" s="77"/>
      <c r="E34" s="109" t="s">
        <v>61</v>
      </c>
      <c r="F34" s="110">
        <f t="shared" ref="F34:M34" si="37">+F32+F25</f>
        <v>99681222177</v>
      </c>
      <c r="G34" s="110">
        <f t="shared" si="37"/>
        <v>44122177</v>
      </c>
      <c r="H34" s="110">
        <f t="shared" si="37"/>
        <v>44122177</v>
      </c>
      <c r="I34" s="110">
        <f t="shared" si="37"/>
        <v>99681222177</v>
      </c>
      <c r="J34" s="110">
        <f t="shared" si="37"/>
        <v>0</v>
      </c>
      <c r="K34" s="110">
        <f t="shared" si="37"/>
        <v>99681222177</v>
      </c>
      <c r="L34" s="110">
        <f t="shared" si="37"/>
        <v>84810410648.940002</v>
      </c>
      <c r="M34" s="110">
        <f t="shared" si="37"/>
        <v>14870811528.060001</v>
      </c>
      <c r="N34" s="111">
        <f>+M34/K34</f>
        <v>0.14918367976723329</v>
      </c>
      <c r="O34" s="110">
        <f>+O32+O25</f>
        <v>41706876519.639999</v>
      </c>
      <c r="P34" s="111">
        <f>+O34/K34</f>
        <v>0.41840253970384461</v>
      </c>
      <c r="Q34" s="110">
        <f>+Q32+Q25</f>
        <v>57974345657.360001</v>
      </c>
      <c r="R34" s="110">
        <f>+R32+R25</f>
        <v>5171929350.9899998</v>
      </c>
      <c r="S34" s="111">
        <f>+R34/K34</f>
        <v>5.1884690396415981E-2</v>
      </c>
      <c r="T34" s="110">
        <f>+T32+T25</f>
        <v>5171929350.9899998</v>
      </c>
      <c r="U34" s="111">
        <f>+T34/K34</f>
        <v>5.1884690396415981E-2</v>
      </c>
      <c r="V34" s="10"/>
    </row>
    <row r="35" spans="1:22" ht="13.5" thickBot="1" x14ac:dyDescent="0.25">
      <c r="A35" s="112"/>
      <c r="B35" s="113"/>
      <c r="C35" s="113"/>
      <c r="D35" s="113"/>
      <c r="E35" s="113"/>
      <c r="F35" s="113"/>
      <c r="G35" s="113"/>
      <c r="H35" s="114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5"/>
      <c r="T35" s="116"/>
      <c r="U35" s="117"/>
      <c r="V35" s="118"/>
    </row>
    <row r="37" spans="1:22" ht="15.75" x14ac:dyDescent="0.25">
      <c r="E37" s="119" t="s">
        <v>62</v>
      </c>
      <c r="O37" s="121"/>
      <c r="Q37" s="122">
        <f>+Q34+O34-K34</f>
        <v>0</v>
      </c>
      <c r="R37" s="122"/>
      <c r="S37" s="123"/>
      <c r="T37" s="124" t="e">
        <f>+#REF!-#REF!</f>
        <v>#REF!</v>
      </c>
      <c r="U37" s="125"/>
    </row>
    <row r="38" spans="1:22" x14ac:dyDescent="0.2">
      <c r="Q38" s="122"/>
      <c r="R38" s="122"/>
      <c r="S38" s="123"/>
      <c r="T38" s="124"/>
      <c r="U38" s="125"/>
    </row>
    <row r="41" spans="1:22" x14ac:dyDescent="0.2">
      <c r="P41" s="126"/>
    </row>
    <row r="42" spans="1:22" x14ac:dyDescent="0.2">
      <c r="P42" s="130"/>
    </row>
  </sheetData>
  <sheetProtection algorithmName="SHA-512" hashValue="EA5s3YnNfSfLBmjc5nyT59NyXNILXB5xiDqes2FaVEbNcW65nY7an5UoY/GmsZh/VakLIguFLf91KtL+1EqpgA==" saltValue="a8MAQe3O1EIySK3GuiB8/A==" spinCount="100000" sheet="1" objects="1" scenarios="1"/>
  <mergeCells count="11">
    <mergeCell ref="B9:E9"/>
    <mergeCell ref="B13:E13"/>
    <mergeCell ref="B15:E15"/>
    <mergeCell ref="B18:E18"/>
    <mergeCell ref="B22:E22"/>
    <mergeCell ref="B5:E5"/>
    <mergeCell ref="A1:V1"/>
    <mergeCell ref="A2:V2"/>
    <mergeCell ref="B3:E3"/>
    <mergeCell ref="F3:Q3"/>
    <mergeCell ref="S3:T3"/>
  </mergeCells>
  <printOptions horizontalCentered="1" verticalCentered="1"/>
  <pageMargins left="0.74803149606299213" right="0.74803149606299213" top="0.39370078740157483" bottom="0.98425196850393704" header="0" footer="0"/>
  <pageSetup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EJECUCION ENE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2022-02-07T12:28:22Z</dcterms:created>
  <dcterms:modified xsi:type="dcterms:W3CDTF">2022-03-06T02:56:56Z</dcterms:modified>
</cp:coreProperties>
</file>