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arte\GIT_FIN\24\APOYO FINANCIERO\INFORMES PAG WEB\5.2C Modificaciones al presupuesto\"/>
    </mc:Choice>
  </mc:AlternateContent>
  <xr:revisionPtr revIDLastSave="0" documentId="13_ncr:1_{DC83AB96-C17B-4C54-B0E2-AA484D60C4B0}" xr6:coauthVersionLast="47" xr6:coauthVersionMax="47" xr10:uidLastSave="{00000000-0000-0000-0000-000000000000}"/>
  <bookViews>
    <workbookView xWindow="-120" yWindow="-120" windowWidth="29040" windowHeight="15840" xr2:uid="{5CC6CF5E-16F9-4129-BEDC-5E19EB3F963F}"/>
  </bookViews>
  <sheets>
    <sheet name="JUN-2024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3" i="1" l="1"/>
  <c r="N93" i="1"/>
  <c r="M93" i="1"/>
  <c r="K93" i="1"/>
  <c r="Z92" i="1"/>
  <c r="J92" i="1"/>
  <c r="L92" i="1" s="1"/>
  <c r="O92" i="1" s="1"/>
  <c r="Z91" i="1"/>
  <c r="J91" i="1"/>
  <c r="L91" i="1" s="1"/>
  <c r="Z90" i="1"/>
  <c r="N90" i="1"/>
  <c r="M90" i="1"/>
  <c r="K90" i="1"/>
  <c r="Z89" i="1"/>
  <c r="L89" i="1"/>
  <c r="O89" i="1" s="1"/>
  <c r="J89" i="1"/>
  <c r="Z88" i="1"/>
  <c r="J88" i="1"/>
  <c r="J90" i="1" s="1"/>
  <c r="Z87" i="1"/>
  <c r="N87" i="1"/>
  <c r="M87" i="1"/>
  <c r="K87" i="1"/>
  <c r="Z86" i="1"/>
  <c r="J86" i="1"/>
  <c r="L86" i="1" s="1"/>
  <c r="O86" i="1" s="1"/>
  <c r="AA86" i="1" s="1"/>
  <c r="Z85" i="1"/>
  <c r="J85" i="1"/>
  <c r="Z84" i="1"/>
  <c r="N84" i="1"/>
  <c r="M84" i="1"/>
  <c r="K84" i="1"/>
  <c r="Z83" i="1"/>
  <c r="J83" i="1"/>
  <c r="L83" i="1" s="1"/>
  <c r="O83" i="1" s="1"/>
  <c r="AA83" i="1" s="1"/>
  <c r="Z82" i="1"/>
  <c r="J82" i="1"/>
  <c r="L82" i="1" s="1"/>
  <c r="O82" i="1" s="1"/>
  <c r="AA82" i="1" s="1"/>
  <c r="Z81" i="1"/>
  <c r="J81" i="1"/>
  <c r="L81" i="1" s="1"/>
  <c r="Z80" i="1"/>
  <c r="Z79" i="1"/>
  <c r="L79" i="1"/>
  <c r="O79" i="1" s="1"/>
  <c r="J79" i="1"/>
  <c r="Z78" i="1"/>
  <c r="J78" i="1"/>
  <c r="J75" i="1" s="1"/>
  <c r="J77" i="1"/>
  <c r="L77" i="1" s="1"/>
  <c r="O77" i="1" s="1"/>
  <c r="AA77" i="1" s="1"/>
  <c r="Z76" i="1"/>
  <c r="J76" i="1"/>
  <c r="L76" i="1" s="1"/>
  <c r="O76" i="1" s="1"/>
  <c r="Z75" i="1"/>
  <c r="N75" i="1"/>
  <c r="M75" i="1"/>
  <c r="K75" i="1"/>
  <c r="Z74" i="1"/>
  <c r="J74" i="1"/>
  <c r="L74" i="1" s="1"/>
  <c r="O74" i="1" s="1"/>
  <c r="Z73" i="1"/>
  <c r="J73" i="1"/>
  <c r="L73" i="1" s="1"/>
  <c r="O73" i="1" s="1"/>
  <c r="Z72" i="1"/>
  <c r="J72" i="1"/>
  <c r="Z71" i="1"/>
  <c r="AA71" i="1" s="1"/>
  <c r="J71" i="1"/>
  <c r="L71" i="1" s="1"/>
  <c r="O71" i="1" s="1"/>
  <c r="Z70" i="1"/>
  <c r="J70" i="1"/>
  <c r="L70" i="1" s="1"/>
  <c r="Z69" i="1"/>
  <c r="N69" i="1"/>
  <c r="M69" i="1"/>
  <c r="K69" i="1"/>
  <c r="Z68" i="1"/>
  <c r="W68" i="1"/>
  <c r="J68" i="1"/>
  <c r="L68" i="1" s="1"/>
  <c r="O68" i="1" s="1"/>
  <c r="Z67" i="1"/>
  <c r="W67" i="1"/>
  <c r="M67" i="1"/>
  <c r="J67" i="1"/>
  <c r="L67" i="1" s="1"/>
  <c r="O67" i="1" s="1"/>
  <c r="Z66" i="1"/>
  <c r="W66" i="1"/>
  <c r="J66" i="1"/>
  <c r="L66" i="1" s="1"/>
  <c r="O66" i="1" s="1"/>
  <c r="Z65" i="1"/>
  <c r="W65" i="1"/>
  <c r="L65" i="1"/>
  <c r="O65" i="1" s="1"/>
  <c r="AA65" i="1" s="1"/>
  <c r="J65" i="1"/>
  <c r="Z64" i="1"/>
  <c r="W64" i="1"/>
  <c r="L64" i="1"/>
  <c r="O64" i="1" s="1"/>
  <c r="J64" i="1"/>
  <c r="Z63" i="1"/>
  <c r="W63" i="1"/>
  <c r="L63" i="1"/>
  <c r="O63" i="1" s="1"/>
  <c r="AA63" i="1" s="1"/>
  <c r="J63" i="1"/>
  <c r="Z62" i="1"/>
  <c r="W62" i="1"/>
  <c r="J62" i="1"/>
  <c r="L62" i="1" s="1"/>
  <c r="O62" i="1" s="1"/>
  <c r="AA62" i="1" s="1"/>
  <c r="Z61" i="1"/>
  <c r="W61" i="1"/>
  <c r="J61" i="1"/>
  <c r="L61" i="1" s="1"/>
  <c r="O61" i="1" s="1"/>
  <c r="AA61" i="1" s="1"/>
  <c r="Z60" i="1"/>
  <c r="W60" i="1"/>
  <c r="L60" i="1"/>
  <c r="O60" i="1" s="1"/>
  <c r="J60" i="1"/>
  <c r="Z59" i="1"/>
  <c r="W59" i="1"/>
  <c r="J59" i="1"/>
  <c r="L59" i="1" s="1"/>
  <c r="O59" i="1" s="1"/>
  <c r="AA59" i="1" s="1"/>
  <c r="Z58" i="1"/>
  <c r="W58" i="1"/>
  <c r="J58" i="1"/>
  <c r="L58" i="1" s="1"/>
  <c r="O58" i="1" s="1"/>
  <c r="AA58" i="1" s="1"/>
  <c r="Z57" i="1"/>
  <c r="W57" i="1"/>
  <c r="L57" i="1"/>
  <c r="O57" i="1" s="1"/>
  <c r="J57" i="1"/>
  <c r="Z56" i="1"/>
  <c r="W56" i="1"/>
  <c r="J56" i="1"/>
  <c r="L56" i="1" s="1"/>
  <c r="O56" i="1" s="1"/>
  <c r="Z55" i="1"/>
  <c r="W55" i="1"/>
  <c r="L55" i="1"/>
  <c r="O55" i="1" s="1"/>
  <c r="J55" i="1"/>
  <c r="Z54" i="1"/>
  <c r="W54" i="1"/>
  <c r="J54" i="1"/>
  <c r="L54" i="1" s="1"/>
  <c r="O54" i="1" s="1"/>
  <c r="AA54" i="1" s="1"/>
  <c r="Z53" i="1"/>
  <c r="W53" i="1"/>
  <c r="L53" i="1"/>
  <c r="O53" i="1" s="1"/>
  <c r="J53" i="1"/>
  <c r="Z52" i="1"/>
  <c r="W52" i="1"/>
  <c r="J52" i="1"/>
  <c r="L52" i="1" s="1"/>
  <c r="O52" i="1" s="1"/>
  <c r="AA52" i="1" s="1"/>
  <c r="Z51" i="1"/>
  <c r="W51" i="1"/>
  <c r="L51" i="1"/>
  <c r="O51" i="1" s="1"/>
  <c r="J51" i="1"/>
  <c r="Z50" i="1"/>
  <c r="W50" i="1"/>
  <c r="J50" i="1"/>
  <c r="L50" i="1" s="1"/>
  <c r="O50" i="1" s="1"/>
  <c r="AA50" i="1" s="1"/>
  <c r="Z49" i="1"/>
  <c r="W49" i="1"/>
  <c r="L49" i="1"/>
  <c r="O49" i="1" s="1"/>
  <c r="J49" i="1"/>
  <c r="Z48" i="1"/>
  <c r="W48" i="1"/>
  <c r="J48" i="1"/>
  <c r="L48" i="1" s="1"/>
  <c r="O48" i="1" s="1"/>
  <c r="AA48" i="1" s="1"/>
  <c r="Z47" i="1"/>
  <c r="W47" i="1"/>
  <c r="L47" i="1"/>
  <c r="O47" i="1" s="1"/>
  <c r="J47" i="1"/>
  <c r="Z46" i="1"/>
  <c r="W46" i="1"/>
  <c r="J46" i="1"/>
  <c r="L46" i="1" s="1"/>
  <c r="O46" i="1" s="1"/>
  <c r="AA46" i="1" s="1"/>
  <c r="Z45" i="1"/>
  <c r="W45" i="1"/>
  <c r="L45" i="1"/>
  <c r="O45" i="1" s="1"/>
  <c r="J45" i="1"/>
  <c r="W44" i="1"/>
  <c r="J44" i="1"/>
  <c r="L44" i="1" s="1"/>
  <c r="O44" i="1" s="1"/>
  <c r="AA44" i="1" s="1"/>
  <c r="W43" i="1"/>
  <c r="L43" i="1"/>
  <c r="O43" i="1" s="1"/>
  <c r="AA43" i="1" s="1"/>
  <c r="J43" i="1"/>
  <c r="W42" i="1"/>
  <c r="J42" i="1"/>
  <c r="L42" i="1" s="1"/>
  <c r="O42" i="1" s="1"/>
  <c r="AA42" i="1" s="1"/>
  <c r="Z41" i="1"/>
  <c r="W41" i="1"/>
  <c r="J41" i="1"/>
  <c r="L41" i="1" s="1"/>
  <c r="O41" i="1" s="1"/>
  <c r="Z40" i="1"/>
  <c r="W40" i="1"/>
  <c r="N40" i="1"/>
  <c r="J40" i="1"/>
  <c r="L40" i="1" s="1"/>
  <c r="O40" i="1" s="1"/>
  <c r="Z39" i="1"/>
  <c r="J39" i="1"/>
  <c r="L39" i="1" s="1"/>
  <c r="O39" i="1" s="1"/>
  <c r="AA39" i="1" s="1"/>
  <c r="Z38" i="1"/>
  <c r="W38" i="1"/>
  <c r="J38" i="1"/>
  <c r="L38" i="1" s="1"/>
  <c r="O38" i="1" s="1"/>
  <c r="Z37" i="1"/>
  <c r="W37" i="1"/>
  <c r="J37" i="1"/>
  <c r="Z36" i="1"/>
  <c r="W36" i="1"/>
  <c r="J36" i="1"/>
  <c r="L36" i="1" s="1"/>
  <c r="Z35" i="1"/>
  <c r="N35" i="1"/>
  <c r="N34" i="1" s="1"/>
  <c r="M35" i="1"/>
  <c r="M34" i="1" s="1"/>
  <c r="K35" i="1"/>
  <c r="K34" i="1" s="1"/>
  <c r="Z34" i="1"/>
  <c r="Z33" i="1"/>
  <c r="L33" i="1"/>
  <c r="O33" i="1" s="1"/>
  <c r="J33" i="1"/>
  <c r="Z32" i="1"/>
  <c r="J32" i="1"/>
  <c r="L32" i="1" s="1"/>
  <c r="O32" i="1" s="1"/>
  <c r="Z31" i="1"/>
  <c r="L31" i="1"/>
  <c r="O31" i="1" s="1"/>
  <c r="Z30" i="1"/>
  <c r="N30" i="1"/>
  <c r="J30" i="1"/>
  <c r="L30" i="1" s="1"/>
  <c r="O30" i="1" s="1"/>
  <c r="Z29" i="1"/>
  <c r="J29" i="1"/>
  <c r="L29" i="1" s="1"/>
  <c r="O29" i="1" s="1"/>
  <c r="Z28" i="1"/>
  <c r="J28" i="1"/>
  <c r="L28" i="1" s="1"/>
  <c r="O28" i="1" s="1"/>
  <c r="AA28" i="1" s="1"/>
  <c r="Z27" i="1"/>
  <c r="N27" i="1"/>
  <c r="N26" i="1" s="1"/>
  <c r="J27" i="1"/>
  <c r="L27" i="1" s="1"/>
  <c r="Z26" i="1"/>
  <c r="Q26" i="1"/>
  <c r="M26" i="1"/>
  <c r="M7" i="1" s="1"/>
  <c r="K26" i="1"/>
  <c r="Z25" i="1"/>
  <c r="AA25" i="1" s="1"/>
  <c r="L25" i="1"/>
  <c r="O25" i="1" s="1"/>
  <c r="Z24" i="1"/>
  <c r="L24" i="1"/>
  <c r="O24" i="1" s="1"/>
  <c r="Z23" i="1"/>
  <c r="L23" i="1"/>
  <c r="O23" i="1" s="1"/>
  <c r="Z22" i="1"/>
  <c r="L22" i="1"/>
  <c r="O22" i="1" s="1"/>
  <c r="Z21" i="1"/>
  <c r="L21" i="1"/>
  <c r="O21" i="1" s="1"/>
  <c r="Z20" i="1"/>
  <c r="AA20" i="1" s="1"/>
  <c r="L20" i="1"/>
  <c r="O20" i="1" s="1"/>
  <c r="Z19" i="1"/>
  <c r="Z18" i="1"/>
  <c r="N18" i="1"/>
  <c r="M18" i="1"/>
  <c r="K18" i="1"/>
  <c r="K7" i="1" s="1"/>
  <c r="Z17" i="1"/>
  <c r="L17" i="1"/>
  <c r="O17" i="1" s="1"/>
  <c r="Z16" i="1"/>
  <c r="L16" i="1"/>
  <c r="O16" i="1" s="1"/>
  <c r="Z15" i="1"/>
  <c r="L15" i="1"/>
  <c r="O15" i="1" s="1"/>
  <c r="Z14" i="1"/>
  <c r="L14" i="1"/>
  <c r="O14" i="1" s="1"/>
  <c r="Z13" i="1"/>
  <c r="L13" i="1"/>
  <c r="O13" i="1" s="1"/>
  <c r="Z12" i="1"/>
  <c r="L12" i="1"/>
  <c r="O12" i="1" s="1"/>
  <c r="Z11" i="1"/>
  <c r="L11" i="1"/>
  <c r="O11" i="1" s="1"/>
  <c r="Z10" i="1"/>
  <c r="Z9" i="1"/>
  <c r="L9" i="1"/>
  <c r="Z8" i="1"/>
  <c r="N8" i="1"/>
  <c r="N7" i="1" s="1"/>
  <c r="M8" i="1"/>
  <c r="K8" i="1"/>
  <c r="Z7" i="1"/>
  <c r="Z6" i="1"/>
  <c r="Z3" i="1"/>
  <c r="AA4" i="1" s="1"/>
  <c r="K80" i="1" l="1"/>
  <c r="N80" i="1"/>
  <c r="M80" i="1"/>
  <c r="K6" i="1"/>
  <c r="M6" i="1"/>
  <c r="N6" i="1"/>
  <c r="AA11" i="1"/>
  <c r="AA56" i="1"/>
  <c r="AA22" i="1"/>
  <c r="AA13" i="1"/>
  <c r="AA23" i="1"/>
  <c r="AA32" i="1"/>
  <c r="AA66" i="1"/>
  <c r="AA74" i="1"/>
  <c r="AA76" i="1"/>
  <c r="J84" i="1"/>
  <c r="AA14" i="1"/>
  <c r="AA89" i="1"/>
  <c r="AA92" i="1"/>
  <c r="AA21" i="1"/>
  <c r="J69" i="1"/>
  <c r="J93" i="1"/>
  <c r="J87" i="1"/>
  <c r="J80" i="1" s="1"/>
  <c r="J18" i="1"/>
  <c r="J8" i="1"/>
  <c r="J35" i="1"/>
  <c r="J34" i="1" s="1"/>
  <c r="AA45" i="1"/>
  <c r="AA47" i="1"/>
  <c r="AA49" i="1"/>
  <c r="AA51" i="1"/>
  <c r="AA53" i="1"/>
  <c r="AA55" i="1"/>
  <c r="AA57" i="1"/>
  <c r="AA73" i="1"/>
  <c r="AA17" i="1"/>
  <c r="AA29" i="1"/>
  <c r="O81" i="1"/>
  <c r="L84" i="1"/>
  <c r="AA24" i="1"/>
  <c r="AA33" i="1"/>
  <c r="AA40" i="1"/>
  <c r="AA64" i="1"/>
  <c r="AA78" i="1"/>
  <c r="AA15" i="1"/>
  <c r="AA30" i="1"/>
  <c r="O36" i="1"/>
  <c r="O35" i="1" s="1"/>
  <c r="O34" i="1" s="1"/>
  <c r="AA34" i="1" s="1"/>
  <c r="AA38" i="1"/>
  <c r="AA60" i="1"/>
  <c r="AA72" i="1"/>
  <c r="L26" i="1"/>
  <c r="O27" i="1"/>
  <c r="O26" i="1" s="1"/>
  <c r="AA26" i="1" s="1"/>
  <c r="O9" i="1"/>
  <c r="AA68" i="1"/>
  <c r="AA16" i="1"/>
  <c r="AA31" i="1"/>
  <c r="AA41" i="1"/>
  <c r="AA79" i="1"/>
  <c r="AA67" i="1"/>
  <c r="O70" i="1"/>
  <c r="O75" i="1"/>
  <c r="AA75" i="1" s="1"/>
  <c r="L93" i="1"/>
  <c r="O91" i="1"/>
  <c r="L37" i="1"/>
  <c r="O37" i="1" s="1"/>
  <c r="AA37" i="1" s="1"/>
  <c r="L72" i="1"/>
  <c r="O72" i="1" s="1"/>
  <c r="L78" i="1"/>
  <c r="O78" i="1" s="1"/>
  <c r="L85" i="1"/>
  <c r="L19" i="1"/>
  <c r="L10" i="1"/>
  <c r="O10" i="1" s="1"/>
  <c r="AA10" i="1" s="1"/>
  <c r="J26" i="1"/>
  <c r="L88" i="1"/>
  <c r="K5" i="1" l="1"/>
  <c r="N5" i="1"/>
  <c r="M5" i="1"/>
  <c r="J7" i="1"/>
  <c r="J6" i="1" s="1"/>
  <c r="J5" i="1" s="1"/>
  <c r="L75" i="1"/>
  <c r="O84" i="1"/>
  <c r="AA81" i="1"/>
  <c r="O88" i="1"/>
  <c r="L90" i="1"/>
  <c r="O93" i="1"/>
  <c r="AA93" i="1" s="1"/>
  <c r="AA91" i="1"/>
  <c r="L35" i="1"/>
  <c r="L34" i="1" s="1"/>
  <c r="O8" i="1"/>
  <c r="AA9" i="1"/>
  <c r="O19" i="1"/>
  <c r="L18" i="1"/>
  <c r="L8" i="1"/>
  <c r="AA35" i="1"/>
  <c r="L87" i="1"/>
  <c r="O85" i="1"/>
  <c r="L69" i="1"/>
  <c r="AA27" i="1"/>
  <c r="AA70" i="1"/>
  <c r="O69" i="1"/>
  <c r="AA69" i="1" s="1"/>
  <c r="AA36" i="1"/>
  <c r="L80" i="1" l="1"/>
  <c r="AC5" i="1"/>
  <c r="O5" i="1"/>
  <c r="Z5" i="1" s="1"/>
  <c r="AA5" i="1" s="1"/>
  <c r="AB5" i="1" s="1"/>
  <c r="L7" i="1"/>
  <c r="L6" i="1" s="1"/>
  <c r="L5" i="1" s="1"/>
  <c r="O18" i="1"/>
  <c r="AA18" i="1" s="1"/>
  <c r="AA19" i="1"/>
  <c r="O90" i="1"/>
  <c r="AA90" i="1" s="1"/>
  <c r="AA88" i="1"/>
  <c r="AA85" i="1"/>
  <c r="O87" i="1"/>
  <c r="AA87" i="1" s="1"/>
  <c r="AA8" i="1"/>
  <c r="AA84" i="1"/>
  <c r="O7" i="1" l="1"/>
  <c r="O6" i="1" s="1"/>
  <c r="AA6" i="1" s="1"/>
  <c r="O80" i="1"/>
  <c r="AA80" i="1" s="1"/>
  <c r="AB80" i="1" s="1"/>
  <c r="AA7" i="1" l="1"/>
</calcChain>
</file>

<file path=xl/sharedStrings.xml><?xml version="1.0" encoding="utf-8"?>
<sst xmlns="http://schemas.openxmlformats.org/spreadsheetml/2006/main" count="821" uniqueCount="168">
  <si>
    <t>VIGENCIA FISCAL: 2024</t>
  </si>
  <si>
    <t/>
  </si>
  <si>
    <t>UEJ: 02-14-01 AGENCIA DE RENOVACIÓN DEL TERRITORIO ART - GESTIÓN GENERAL</t>
  </si>
  <si>
    <t>MODIFICACIONES PRESUPUESTALES PERIODO: JUNIO</t>
  </si>
  <si>
    <t>TIPO</t>
  </si>
  <si>
    <t>CTA</t>
  </si>
  <si>
    <t>SUBC</t>
  </si>
  <si>
    <t>OBJG</t>
  </si>
  <si>
    <t>ORD</t>
  </si>
  <si>
    <t>ITEM</t>
  </si>
  <si>
    <t>CONCEPTO</t>
  </si>
  <si>
    <t>APROPIACION INICIAL</t>
  </si>
  <si>
    <t>RECURSOS BLOQUEADOS</t>
  </si>
  <si>
    <t>APROPIACION ACTUAL</t>
  </si>
  <si>
    <t>CONTRACREDITO</t>
  </si>
  <si>
    <t>CREDITO</t>
  </si>
  <si>
    <t>APROPIACION  FINAL</t>
  </si>
  <si>
    <t>TOTAL PRESPUESTO 2023</t>
  </si>
  <si>
    <t xml:space="preserve">A - GASTOS DE FUNCIONAMIENTO </t>
  </si>
  <si>
    <t>A</t>
  </si>
  <si>
    <t>01</t>
  </si>
  <si>
    <t>GASTOS DE PERSONAL</t>
  </si>
  <si>
    <t>SALARIO</t>
  </si>
  <si>
    <t>001</t>
  </si>
  <si>
    <t>SUELDO BÁSICO</t>
  </si>
  <si>
    <t>A-01-01-01</t>
  </si>
  <si>
    <t>003</t>
  </si>
  <si>
    <t>PRIMA TÉCNICA SALARIAL</t>
  </si>
  <si>
    <t>A-01-01-02</t>
  </si>
  <si>
    <t>004</t>
  </si>
  <si>
    <t>SUBSIDIO DE ALIMENTACIÓN</t>
  </si>
  <si>
    <t>A-01-01-03</t>
  </si>
  <si>
    <t>005</t>
  </si>
  <si>
    <t>AUXILIO DE TRANSPORTE</t>
  </si>
  <si>
    <t>006</t>
  </si>
  <si>
    <t>PRIMA DE SERVICIO</t>
  </si>
  <si>
    <t>A-02-01</t>
  </si>
  <si>
    <t>007</t>
  </si>
  <si>
    <t>BONIFICACIÓN POR SERVICIOS PRESTADOS</t>
  </si>
  <si>
    <t>A-02-02</t>
  </si>
  <si>
    <t>008</t>
  </si>
  <si>
    <t>HORAS EXTRAS, DOMINICALES, FESTIVOS Y RECARGOS</t>
  </si>
  <si>
    <t>A-03-04-02-012</t>
  </si>
  <si>
    <t>009</t>
  </si>
  <si>
    <t>PRIMA DE NAVIDAD</t>
  </si>
  <si>
    <t>A-03-10-01-001</t>
  </si>
  <si>
    <t>010</t>
  </si>
  <si>
    <t>PRIMA DE VACACIONES</t>
  </si>
  <si>
    <t>A-08-01</t>
  </si>
  <si>
    <t>02</t>
  </si>
  <si>
    <t>CONTRIBUCIONES INHERENTES A LA NÓMINA</t>
  </si>
  <si>
    <t>A-08-04-01</t>
  </si>
  <si>
    <t>PENSIONES</t>
  </si>
  <si>
    <t>A-08-05</t>
  </si>
  <si>
    <t>002</t>
  </si>
  <si>
    <t>SALUD</t>
  </si>
  <si>
    <t>C-0212-1000-5</t>
  </si>
  <si>
    <t xml:space="preserve">AUXILIO DE CESANTÍAS </t>
  </si>
  <si>
    <t>C-0212-1000-6</t>
  </si>
  <si>
    <t>CAJAS DE COMPENSACIÓN FAMILIAR</t>
  </si>
  <si>
    <t>C-0212-1000-7</t>
  </si>
  <si>
    <t>APORTES GENERALES AL SISTEMA DE RIESGOS LABORALES</t>
  </si>
  <si>
    <t>C-0212-1000-8</t>
  </si>
  <si>
    <t>APORTES AL ICBF</t>
  </si>
  <si>
    <t>819.000.00000</t>
  </si>
  <si>
    <t>APORTES AL SENA</t>
  </si>
  <si>
    <t>591.000.00000</t>
  </si>
  <si>
    <t>03</t>
  </si>
  <si>
    <t>REMUNERACIONES NO CONSTITUTIVAS DE FACTOR SALARIAL</t>
  </si>
  <si>
    <t>VACACIONES</t>
  </si>
  <si>
    <t>200.000.00000</t>
  </si>
  <si>
    <t>INDEMNIZACIÓN POR VACACIONES</t>
  </si>
  <si>
    <t>40.000.00000</t>
  </si>
  <si>
    <t>BONIFICACIÓN ESPECIAL DE RECREACIÓN</t>
  </si>
  <si>
    <t>120.000.00000</t>
  </si>
  <si>
    <t>PRIMA TÉCNICA NO SALARIAL</t>
  </si>
  <si>
    <t>1.067.000.00000</t>
  </si>
  <si>
    <t>013</t>
  </si>
  <si>
    <t>ESTIMULOS A LOS EMPLEADOS DEL ESTADO</t>
  </si>
  <si>
    <t>016</t>
  </si>
  <si>
    <t>PRIMA DE COORDINACIÓN</t>
  </si>
  <si>
    <t>232.000.00000</t>
  </si>
  <si>
    <t>030</t>
  </si>
  <si>
    <t>BONIFICACIÓN DE DIRECCIÓN</t>
  </si>
  <si>
    <t>99.000.00000</t>
  </si>
  <si>
    <t>ADQUISICIÓN DE BIENES  Y SERVICIOS</t>
  </si>
  <si>
    <t>ADQUISICIONES DIFERENTES DE ACTIVOS</t>
  </si>
  <si>
    <t>MUEBLES, INSTRUMENTOS MUSICALES, ARTICULOS DE DEPORTE Y ANTIGUEDADES</t>
  </si>
  <si>
    <t>MAQUINARIA Y APARATOS ELÉCTRICOS</t>
  </si>
  <si>
    <t>EQUIPO Y APARATOS DE RADIO TELEVISION Y COMUNICACIONES</t>
  </si>
  <si>
    <t>DOTACIÓN (PRENDAS DE VESTIR Y CALZADO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</si>
  <si>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</si>
  <si>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</si>
  <si>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</si>
  <si>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30.000.000,00</t>
  </si>
  <si>
    <t>PRODUCTOS DE CAUCHO Y PLÁSTICO</t>
  </si>
  <si>
    <t>10.000.000,00</t>
  </si>
  <si>
    <t>MAQUINARIA DE OFICINA, CONTABILIDAD E INFORMÁTICA</t>
  </si>
  <si>
    <t>141.668.368,00</t>
  </si>
  <si>
    <t>EQUIPO Y APARATOS DE RADIO, TELEVISIÓN Y COMUNICACIONES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</si>
  <si>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</si>
  <si>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</si>
  <si>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</si>
  <si>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</si>
  <si>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26.353.884,00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</si>
  <si>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</si>
  <si>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</si>
  <si>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</si>
  <si>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</si>
  <si>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</si>
  <si>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5.838.226.274,00</t>
  </si>
  <si>
    <t>SERVICIOS DE ARRENDAMIENTO O ALQUILER SIN OPERARIO</t>
  </si>
  <si>
    <t>348.000.000,00</t>
  </si>
  <si>
    <t>SERVICIOS JURÍDICOS Y CONTABLES</t>
  </si>
  <si>
    <t>OTROS SERVICIOS PROFESIONALES, CIENTÍFICOS Y TÉCNICOS</t>
  </si>
  <si>
    <t>2.020.901.431,00</t>
  </si>
  <si>
    <t>SERVICIOS DE TELECOMUNICACIONES, TRANSMISIÓN Y SUMINISTRO DE INFORMACIÓN</t>
  </si>
  <si>
    <t>SERVICIOS DE SOPORTE</t>
  </si>
  <si>
    <t>929.173.323,00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</si>
  <si>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</si>
  <si>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</si>
  <si>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</si>
  <si>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241.000.000,00</t>
  </si>
  <si>
    <t>SERVICIOS PARA EL CUIDADO DE LA SALUD HUMANA Y SERVICIOS SOCIALES</t>
  </si>
  <si>
    <t>61.000.000,00</t>
  </si>
  <si>
    <t>SERVICIOS DE ALCANTARILLADO, RECOLECCIÓN, TRATAMIENTO Y DISPOSICIÓN DE DESECHOS Y OTROS SERVICIOS DE SANEAMIENTO AMBIENTAL</t>
  </si>
  <si>
    <t>SERVICIOS DE ESPARCIMIENTO, CULTURALES Y DEPORTIVOS</t>
  </si>
  <si>
    <t>226.000.000,00</t>
  </si>
  <si>
    <t>OTROS SERVICIOS</t>
  </si>
  <si>
    <t>VIÁTICOS DE LOS FUNCIONARIOS EN COMISIÓN</t>
  </si>
  <si>
    <t>TRANSFERENCIAS CORRIENTES</t>
  </si>
  <si>
    <t>04</t>
  </si>
  <si>
    <t>012</t>
  </si>
  <si>
    <t>INCAPACIDADES (NO DE PENSIONES)</t>
  </si>
  <si>
    <t>LICENCIAS DE MATERNIDAD Y PATERNIDAD (NO DE PENSIONES)</t>
  </si>
  <si>
    <t>10</t>
  </si>
  <si>
    <t>SENTENCIAS</t>
  </si>
  <si>
    <t>CONCILIACIONES</t>
  </si>
  <si>
    <t>REEMBOLSO DE DEMANDAS, ARBITRAJES Y CONCILIACIONES EXTRAJUDICIALES</t>
  </si>
  <si>
    <t>08</t>
  </si>
  <si>
    <t>GASTOS POR TRIBUTOS, MULTAS, SANCIONES E INTERESES DE MORA</t>
  </si>
  <si>
    <t>IMPUESTO SOBRE VEHÍCULOS AUTOMOTORES</t>
  </si>
  <si>
    <t>CUOTA DE FISCALIZACIÓN Y AUDITAJE</t>
  </si>
  <si>
    <t>05</t>
  </si>
  <si>
    <t>SANCIONES ADMINISTRATIVAS</t>
  </si>
  <si>
    <t>IMPUESTOS, CONTRIBUCIONES Y TASAS</t>
  </si>
  <si>
    <t>C - GASTOS DE INVERSION</t>
  </si>
  <si>
    <t>C</t>
  </si>
  <si>
    <t>0212</t>
  </si>
  <si>
    <t>1000</t>
  </si>
  <si>
    <t>51202J</t>
  </si>
  <si>
    <t>ADQUIS. DE BYS - SERVICIO DE APOYO FINANCIERO A PROYECTOS DE INVERSIÓN - APOYO A LA IMPLEMENTACION Y FINANCIACION DE LOS PROGRAMAS DE DESARROLLO CON ENFOQUE TERRITORIAL - PDET EN LOS TERRITORIOS PRIORIZADOS A NIVEL NACIONAL</t>
  </si>
  <si>
    <t>ADQUIS. DE BYS - SERVICIO DE APOYO AL FORTALECIMIENTO DE CAPACIDADES TERRITORIALES EN LOS MUNICIPIOS PDET - APOYO A LA IMPLEMENTACION Y FINANCIACION DE LOS PROGRAMAS DE DESARROLLO CON ENFOQUE TERRITORIAL - PDET EN LOS TERRITORIOS</t>
  </si>
  <si>
    <t>ADQUIS. DE BYS - SERVICIO DE APOYO A LA GESTIÓN DE INICIATIVAS INCLUIDAS EN LOS PDET - APOYO A LA IMPLEMENTACION Y FINANCIACION DE LOS PROGRAMAS DE DESARROLLO CON ENFOQUE TERRITORIAL - PDET EN LOS TERRITORIOS PRIORIZADOS A NIVEL N</t>
  </si>
  <si>
    <t>APOYO A LA IMPLEMENTACION Y FINANCIACION DE LOS PROGRAMAS DE DESARROLLO CON ENFOQUE TERRITORIAL - PDET EN LOS TERRITORIOS PRIORIZADOS A NIVEL  NACIONAL</t>
  </si>
  <si>
    <t>ADQUISICIÓN DE BIENES Y SERVICIOS - SERVICIO DE ACOMPAÑAMIENTO TÉCNICO PARA LA FORMULACIÓN Y ESTRUCTURACIÓN DE PROYECTOS ESTRATÉGICOS PARA LA RENOVACIÓN DEL TERRITORIO - IMPLEMENTACIÓN DE ACTIVIDADES PARA LA REACTIVACIÓN ECONÓMICA, SOCIAL Y AMBIENTAL</t>
  </si>
  <si>
    <t>OPTIMIZACION DE LA MEDICION DEL AVANCE EN LA IMPLEMENTACION DE LOS PDET  NACIONAL</t>
  </si>
  <si>
    <t>ADQUIS. DE BYS - SERVICIO DE ACOMPAÑAMIENTO TÉCNICO PARA LA FORMULACIÓN Y ESTRUCTURACIÓN DE PROYECTOS ESTRATÉGICOS PARA LA RENOVACIÓN DEL TERRITORIO - CONTRIBUCIÓN AL CIERRE DE BRECHAS A TRAVÉS DE LA IMPLEMENTACIÓN DE PROYECTOS PARA LA TRANSFORMACIÓ</t>
  </si>
  <si>
    <t>TRANSF. CTES. - SERVICIO DE APOYO FINANCIERO PARA LA IMPLEMENTACIÓN DE PROYECTOS - CONTRIBUCIÓN AL CIERRE DE BRECHAS A TRAVÉS DE LA IMPLEMENTACIÓN DE PROYECTOS PARA LA TRANSFORMACIÓN Y LA VIDA EN LOS TERRITORIOS PDET  NACIONAL</t>
  </si>
  <si>
    <t>CONTRIBUCIÓN AL CIERRE DE BRECHAS A TRAVÉS DE LA IMPLEMENTACIÓN DE PROYECTOS PARA LA TRANSFORMACIÓN Y LA VIDA EN LOS TERRITORIOS PDET  NACIONAL</t>
  </si>
  <si>
    <t>0299</t>
  </si>
  <si>
    <t>53105B</t>
  </si>
  <si>
    <t>0299054</t>
  </si>
  <si>
    <t>ADQUIS. DE BYS - DOCUMENTOS DE LINEAMIENTOS TÉCNICOS - FORTALECIMIENTO DE LAS HERRAMIENTAS TECNOLÓGICAS PARA EL CUMPLIMIENTO Y SOPORTE DE LOS LINEAMIENTOS ESTABLECIDOS POR EL GOBIERNO EN MATERIA DE TECNOLOGÍAS DE LA INFORMACIÓN  NACIONAL</t>
  </si>
  <si>
    <t>0299066</t>
  </si>
  <si>
    <t>ADQUIS. DE BYS - SERVICIOS TECNOLÓGICOS - FORTALECIMIENTO DE LAS HERRAMIENTAS TECNOLÓGICAS PARA EL CUMPLIMIENTO Y SOPORTE DE LOS LINEAMIENTOS ESTABLECIDOS POR EL GOBIERNO EN MATERIA DE TECNOLOGÍAS DE LA INFORMACIÓN  NACIONAL</t>
  </si>
  <si>
    <t>FORTALECIMIENTO DE LAS HERRAMIENTAS TECNOLÓGICAS PARA EL CUMPLIMIENTO Y SOPORTE DE LOS LINEAMIENTOS ESTABLECIDOS POR EL GOBIERNO EN MATERIA DE TECNOLOGÍAS DE LA INFORMACIÓN  NACIONAL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</si>
  <si>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 diferencia entre los credito y contracredito corresponde a $2.160.000.000.oo, valor que corresponde al traslado a nivel decreto el cual fue aprobado por  Minhacienda, del rubro 01-01-01 salarios al rubro 01-01-03 remuneraciones no contritutivas de factor salarial.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</si>
</sst>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6" x14ac:knownFonts="1"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0">
    <xf numFmtId="0" fontId="0" fillId="0" borderId="0" xfId="0"/>
    <xf numFmtId="0" fontId="3" fillId="3" borderId="0" xfId="0" applyFont="1" applyFill="1" applyAlignment="1">
      <alignment vertical="center" wrapText="1"/>
    </xf>
    <xf numFmtId="43" fontId="4" fillId="3" borderId="0" xfId="1" applyFont="1" applyFill="1" applyBorder="1" applyAlignment="1">
      <alignment vertical="center" wrapText="1" readingOrder="1"/>
    </xf>
    <xf numFmtId="43" fontId="3" fillId="3" borderId="0" xfId="1" applyFont="1" applyFill="1" applyBorder="1" applyAlignment="1">
      <alignment vertical="center" wrapText="1"/>
    </xf>
    <xf numFmtId="0" fontId="3" fillId="3" borderId="0" xfId="0" applyFont="1" applyFill="1" applyAlignment="1">
      <alignment horizontal="right" vertical="center" wrapText="1"/>
    </xf>
    <xf numFmtId="41" fontId="3" fillId="3" borderId="0" xfId="2" applyFont="1" applyFill="1" applyBorder="1" applyAlignment="1">
      <alignment vertical="center" wrapText="1"/>
    </xf>
    <xf numFmtId="41" fontId="5" fillId="0" borderId="0" xfId="2" applyFont="1" applyFill="1" applyBorder="1" applyAlignment="1">
      <alignment horizontal="center" vertical="center" wrapText="1"/>
    </xf>
    <xf numFmtId="43" fontId="3" fillId="3" borderId="0" xfId="0" applyNumberFormat="1" applyFont="1" applyFill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 readingOrder="1"/>
    </xf>
    <xf numFmtId="0" fontId="6" fillId="4" borderId="4" xfId="0" applyFont="1" applyFill="1" applyBorder="1" applyAlignment="1">
      <alignment horizontal="center" vertical="center" wrapText="1" readingOrder="1"/>
    </xf>
    <xf numFmtId="43" fontId="6" fillId="4" borderId="4" xfId="1" applyFont="1" applyFill="1" applyBorder="1" applyAlignment="1">
      <alignment horizontal="center" vertical="center" wrapText="1" readingOrder="1"/>
    </xf>
    <xf numFmtId="43" fontId="5" fillId="5" borderId="4" xfId="1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43" fontId="7" fillId="6" borderId="7" xfId="1" applyFont="1" applyFill="1" applyBorder="1" applyAlignment="1">
      <alignment vertical="center" wrapText="1" readingOrder="1"/>
    </xf>
    <xf numFmtId="0" fontId="8" fillId="0" borderId="0" xfId="0" applyFont="1" applyAlignment="1">
      <alignment wrapText="1"/>
    </xf>
    <xf numFmtId="41" fontId="8" fillId="0" borderId="0" xfId="2" applyFont="1" applyFill="1" applyBorder="1" applyAlignment="1">
      <alignment wrapText="1"/>
    </xf>
    <xf numFmtId="41" fontId="8" fillId="0" borderId="0" xfId="0" applyNumberFormat="1" applyFont="1" applyAlignment="1">
      <alignment wrapText="1"/>
    </xf>
    <xf numFmtId="43" fontId="8" fillId="0" borderId="0" xfId="0" applyNumberFormat="1" applyFont="1" applyAlignment="1">
      <alignment wrapText="1"/>
    </xf>
    <xf numFmtId="43" fontId="9" fillId="6" borderId="4" xfId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vertical="center" wrapText="1"/>
    </xf>
    <xf numFmtId="41" fontId="10" fillId="0" borderId="0" xfId="2" applyFont="1" applyFill="1" applyBorder="1" applyAlignment="1">
      <alignment vertical="center" wrapText="1"/>
    </xf>
    <xf numFmtId="43" fontId="11" fillId="3" borderId="8" xfId="1" applyFont="1" applyFill="1" applyBorder="1" applyAlignment="1">
      <alignment horizontal="right" vertical="center" wrapText="1" readingOrder="1"/>
    </xf>
    <xf numFmtId="43" fontId="10" fillId="0" borderId="0" xfId="0" applyNumberFormat="1" applyFont="1" applyAlignment="1">
      <alignment vertical="center" wrapText="1"/>
    </xf>
    <xf numFmtId="0" fontId="12" fillId="5" borderId="9" xfId="0" applyFont="1" applyFill="1" applyBorder="1" applyAlignment="1">
      <alignment horizontal="center" vertical="center" wrapText="1" readingOrder="1"/>
    </xf>
    <xf numFmtId="0" fontId="12" fillId="5" borderId="2" xfId="0" applyFont="1" applyFill="1" applyBorder="1" applyAlignment="1">
      <alignment horizontal="center" vertical="center" wrapText="1" readingOrder="1"/>
    </xf>
    <xf numFmtId="0" fontId="12" fillId="5" borderId="2" xfId="0" applyFont="1" applyFill="1" applyBorder="1" applyAlignment="1">
      <alignment vertical="center" wrapText="1" readingOrder="1"/>
    </xf>
    <xf numFmtId="43" fontId="12" fillId="5" borderId="9" xfId="1" applyFont="1" applyFill="1" applyBorder="1" applyAlignment="1">
      <alignment horizontal="right" vertical="center" wrapText="1" readingOrder="1"/>
    </xf>
    <xf numFmtId="41" fontId="13" fillId="3" borderId="0" xfId="0" applyNumberFormat="1" applyFont="1" applyFill="1" applyAlignment="1">
      <alignment wrapText="1"/>
    </xf>
    <xf numFmtId="0" fontId="13" fillId="3" borderId="0" xfId="0" applyFont="1" applyFill="1" applyAlignment="1">
      <alignment wrapText="1"/>
    </xf>
    <xf numFmtId="41" fontId="13" fillId="3" borderId="0" xfId="2" applyFont="1" applyFill="1" applyBorder="1" applyAlignment="1">
      <alignment wrapText="1"/>
    </xf>
    <xf numFmtId="43" fontId="13" fillId="3" borderId="0" xfId="0" applyNumberFormat="1" applyFont="1" applyFill="1" applyAlignment="1">
      <alignment wrapText="1"/>
    </xf>
    <xf numFmtId="0" fontId="14" fillId="5" borderId="3" xfId="0" applyFont="1" applyFill="1" applyBorder="1" applyAlignment="1">
      <alignment horizontal="center" vertical="center" wrapText="1" readingOrder="1"/>
    </xf>
    <xf numFmtId="0" fontId="14" fillId="5" borderId="4" xfId="0" applyFont="1" applyFill="1" applyBorder="1" applyAlignment="1">
      <alignment horizontal="center" vertical="center" wrapText="1" readingOrder="1"/>
    </xf>
    <xf numFmtId="0" fontId="14" fillId="5" borderId="4" xfId="0" applyFont="1" applyFill="1" applyBorder="1" applyAlignment="1">
      <alignment vertical="center" wrapText="1" readingOrder="1"/>
    </xf>
    <xf numFmtId="43" fontId="14" fillId="5" borderId="3" xfId="1" applyFont="1" applyFill="1" applyBorder="1" applyAlignment="1">
      <alignment horizontal="right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vertical="center" wrapText="1" readingOrder="1"/>
    </xf>
    <xf numFmtId="43" fontId="11" fillId="3" borderId="10" xfId="1" applyFont="1" applyFill="1" applyBorder="1" applyAlignment="1">
      <alignment horizontal="right" vertical="center" wrapText="1" readingOrder="1"/>
    </xf>
    <xf numFmtId="43" fontId="15" fillId="0" borderId="8" xfId="1" applyFont="1" applyFill="1" applyBorder="1" applyAlignment="1">
      <alignment wrapText="1"/>
    </xf>
    <xf numFmtId="164" fontId="15" fillId="3" borderId="11" xfId="2" applyNumberFormat="1" applyFont="1" applyFill="1" applyBorder="1" applyAlignment="1">
      <alignment horizontal="right" wrapText="1"/>
    </xf>
    <xf numFmtId="0" fontId="15" fillId="0" borderId="0" xfId="0" applyFont="1" applyAlignment="1">
      <alignment wrapText="1"/>
    </xf>
    <xf numFmtId="1" fontId="11" fillId="0" borderId="10" xfId="0" applyNumberFormat="1" applyFont="1" applyBorder="1" applyAlignment="1">
      <alignment horizontal="right" vertical="center" wrapText="1" readingOrder="1"/>
    </xf>
    <xf numFmtId="41" fontId="15" fillId="0" borderId="0" xfId="2" applyFont="1" applyFill="1" applyBorder="1" applyAlignment="1">
      <alignment wrapText="1"/>
    </xf>
    <xf numFmtId="49" fontId="11" fillId="0" borderId="0" xfId="0" applyNumberFormat="1" applyFont="1" applyAlignment="1">
      <alignment vertical="center" wrapText="1" readingOrder="1"/>
    </xf>
    <xf numFmtId="41" fontId="14" fillId="5" borderId="3" xfId="2" applyFont="1" applyFill="1" applyBorder="1" applyAlignment="1">
      <alignment horizontal="right" vertical="center" wrapText="1" readingOrder="1"/>
    </xf>
    <xf numFmtId="43" fontId="11" fillId="0" borderId="10" xfId="1" applyFont="1" applyBorder="1" applyAlignment="1">
      <alignment horizontal="right" vertical="center" wrapText="1" readingOrder="1"/>
    </xf>
    <xf numFmtId="43" fontId="14" fillId="5" borderId="12" xfId="1" applyFont="1" applyFill="1" applyBorder="1" applyAlignment="1">
      <alignment horizontal="right" vertical="center" wrapText="1" readingOrder="1"/>
    </xf>
    <xf numFmtId="49" fontId="11" fillId="0" borderId="0" xfId="0" applyNumberFormat="1" applyFont="1" applyAlignment="1">
      <alignment horizontal="center" vertical="center" wrapText="1" readingOrder="1"/>
    </xf>
    <xf numFmtId="0" fontId="12" fillId="5" borderId="3" xfId="0" applyFont="1" applyFill="1" applyBorder="1" applyAlignment="1">
      <alignment horizontal="center" vertical="center" wrapText="1" readingOrder="1"/>
    </xf>
    <xf numFmtId="0" fontId="12" fillId="5" borderId="4" xfId="0" applyFont="1" applyFill="1" applyBorder="1" applyAlignment="1">
      <alignment horizontal="center" vertical="center" wrapText="1" readingOrder="1"/>
    </xf>
    <xf numFmtId="0" fontId="12" fillId="5" borderId="4" xfId="0" applyFont="1" applyFill="1" applyBorder="1" applyAlignment="1">
      <alignment vertical="center" readingOrder="1"/>
    </xf>
    <xf numFmtId="43" fontId="12" fillId="5" borderId="3" xfId="1" applyFont="1" applyFill="1" applyBorder="1" applyAlignment="1">
      <alignment horizontal="right" vertical="center" wrapText="1" readingOrder="1"/>
    </xf>
    <xf numFmtId="0" fontId="13" fillId="0" borderId="0" xfId="0" applyFont="1" applyAlignment="1">
      <alignment wrapText="1"/>
    </xf>
    <xf numFmtId="41" fontId="13" fillId="0" borderId="0" xfId="2" applyFont="1" applyFill="1" applyBorder="1" applyAlignment="1">
      <alignment wrapText="1"/>
    </xf>
    <xf numFmtId="0" fontId="14" fillId="5" borderId="4" xfId="0" applyFont="1" applyFill="1" applyBorder="1" applyAlignment="1">
      <alignment vertical="center" readingOrder="1"/>
    </xf>
    <xf numFmtId="49" fontId="11" fillId="3" borderId="0" xfId="0" applyNumberFormat="1" applyFont="1" applyFill="1" applyAlignment="1">
      <alignment horizontal="center" vertical="center" wrapText="1" readingOrder="1"/>
    </xf>
    <xf numFmtId="49" fontId="11" fillId="3" borderId="0" xfId="0" applyNumberFormat="1" applyFont="1" applyFill="1" applyAlignment="1">
      <alignment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3" borderId="0" xfId="0" applyFont="1" applyFill="1" applyAlignment="1">
      <alignment vertical="center" readingOrder="1"/>
    </xf>
    <xf numFmtId="43" fontId="15" fillId="3" borderId="8" xfId="1" applyFont="1" applyFill="1" applyBorder="1" applyAlignment="1">
      <alignment wrapText="1"/>
    </xf>
    <xf numFmtId="0" fontId="11" fillId="3" borderId="0" xfId="0" applyFont="1" applyFill="1" applyAlignment="1">
      <alignment vertical="center" wrapText="1" readingOrder="1"/>
    </xf>
    <xf numFmtId="164" fontId="11" fillId="3" borderId="10" xfId="2" applyNumberFormat="1" applyFont="1" applyFill="1" applyBorder="1" applyAlignment="1">
      <alignment horizontal="right" vertical="center" wrapText="1" readingOrder="1"/>
    </xf>
    <xf numFmtId="49" fontId="11" fillId="0" borderId="0" xfId="0" applyNumberFormat="1" applyFont="1" applyAlignment="1">
      <alignment horizontal="left" vertical="center" wrapText="1" readingOrder="1"/>
    </xf>
    <xf numFmtId="0" fontId="11" fillId="0" borderId="0" xfId="0" applyFont="1" applyAlignment="1">
      <alignment vertical="center" readingOrder="1"/>
    </xf>
    <xf numFmtId="164" fontId="11" fillId="0" borderId="10" xfId="2" applyNumberFormat="1" applyFont="1" applyFill="1" applyBorder="1" applyAlignment="1">
      <alignment horizontal="right" vertical="center" wrapText="1" readingOrder="1"/>
    </xf>
    <xf numFmtId="41" fontId="8" fillId="7" borderId="0" xfId="0" applyNumberFormat="1" applyFont="1" applyFill="1" applyAlignment="1">
      <alignment wrapText="1"/>
    </xf>
    <xf numFmtId="1" fontId="11" fillId="3" borderId="10" xfId="0" applyNumberFormat="1" applyFont="1" applyFill="1" applyBorder="1" applyAlignment="1">
      <alignment horizontal="right" vertical="center" wrapText="1" readingOrder="1"/>
    </xf>
    <xf numFmtId="41" fontId="11" fillId="3" borderId="10" xfId="2" applyFont="1" applyFill="1" applyBorder="1" applyAlignment="1">
      <alignment horizontal="right" vertical="center" wrapText="1" readingOrder="1"/>
    </xf>
    <xf numFmtId="43" fontId="11" fillId="0" borderId="10" xfId="1" applyFont="1" applyFill="1" applyBorder="1" applyAlignment="1">
      <alignment horizontal="right" vertical="center" wrapText="1" readingOrder="1"/>
    </xf>
    <xf numFmtId="43" fontId="11" fillId="8" borderId="8" xfId="1" applyFont="1" applyFill="1" applyBorder="1" applyAlignment="1">
      <alignment horizontal="right" vertical="center" wrapText="1" readingOrder="1"/>
    </xf>
    <xf numFmtId="43" fontId="9" fillId="6" borderId="3" xfId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wrapText="1"/>
    </xf>
    <xf numFmtId="41" fontId="10" fillId="0" borderId="0" xfId="2" applyFont="1" applyFill="1" applyBorder="1" applyAlignment="1">
      <alignment wrapText="1"/>
    </xf>
    <xf numFmtId="43" fontId="10" fillId="0" borderId="0" xfId="0" applyNumberFormat="1" applyFont="1" applyAlignment="1">
      <alignment wrapText="1"/>
    </xf>
    <xf numFmtId="43" fontId="15" fillId="0" borderId="0" xfId="0" applyNumberFormat="1" applyFont="1" applyAlignment="1">
      <alignment wrapText="1"/>
    </xf>
    <xf numFmtId="43" fontId="12" fillId="5" borderId="12" xfId="1" applyFont="1" applyFill="1" applyBorder="1" applyAlignment="1">
      <alignment horizontal="right" vertical="center" wrapText="1" readingOrder="1"/>
    </xf>
    <xf numFmtId="43" fontId="13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41" fontId="3" fillId="0" borderId="0" xfId="2" applyFont="1" applyFill="1" applyBorder="1" applyAlignment="1">
      <alignment vertical="center" wrapText="1"/>
    </xf>
    <xf numFmtId="0" fontId="15" fillId="0" borderId="0" xfId="0" applyFont="1" applyAlignment="1">
      <alignment horizontal="center" wrapText="1"/>
    </xf>
    <xf numFmtId="43" fontId="15" fillId="0" borderId="0" xfId="1" applyFont="1" applyFill="1" applyBorder="1" applyAlignment="1">
      <alignment wrapText="1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2" fillId="2" borderId="0" xfId="0" applyFont="1" applyFill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7" fillId="6" borderId="7" xfId="0" applyFont="1" applyFill="1" applyBorder="1" applyAlignment="1">
      <alignment horizontal="left" vertical="center" wrapText="1" readingOrder="1"/>
    </xf>
    <xf numFmtId="0" fontId="9" fillId="6" borderId="3" xfId="0" applyFont="1" applyFill="1" applyBorder="1" applyAlignment="1">
      <alignment horizontal="left" vertical="center" wrapText="1" readingOrder="1"/>
    </xf>
    <xf numFmtId="0" fontId="9" fillId="6" borderId="4" xfId="0" applyFont="1" applyFill="1" applyBorder="1" applyAlignment="1">
      <alignment horizontal="left" vertical="center" wrapText="1" readingOrder="1"/>
    </xf>
    <xf numFmtId="0" fontId="9" fillId="6" borderId="5" xfId="0" applyFont="1" applyFill="1" applyBorder="1" applyAlignment="1">
      <alignment horizontal="left" vertical="center" wrapText="1" readingOrder="1"/>
    </xf>
    <xf numFmtId="43" fontId="15" fillId="0" borderId="8" xfId="1" applyFont="1" applyFill="1" applyBorder="1" applyAlignment="1">
      <alignment vertical="center" wrapText="1"/>
    </xf>
    <xf numFmtId="164" fontId="15" fillId="3" borderId="11" xfId="2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41" fontId="8" fillId="7" borderId="0" xfId="0" applyNumberFormat="1" applyFont="1" applyFill="1" applyAlignment="1">
      <alignment vertical="center" wrapText="1"/>
    </xf>
    <xf numFmtId="43" fontId="13" fillId="3" borderId="0" xfId="0" applyNumberFormat="1" applyFont="1" applyFill="1" applyAlignment="1">
      <alignment vertical="center" wrapText="1"/>
    </xf>
    <xf numFmtId="43" fontId="15" fillId="3" borderId="8" xfId="1" applyFont="1" applyFill="1" applyBorder="1" applyAlignment="1">
      <alignment vertical="center" wrapText="1"/>
    </xf>
    <xf numFmtId="41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41" fontId="15" fillId="0" borderId="0" xfId="2" applyFont="1" applyFill="1" applyBorder="1" applyAlignment="1">
      <alignment vertical="center" wrapText="1"/>
    </xf>
    <xf numFmtId="43" fontId="15" fillId="0" borderId="0" xfId="0" applyNumberFormat="1" applyFont="1" applyAlignment="1">
      <alignment vertical="center" wrapText="1"/>
    </xf>
    <xf numFmtId="0" fontId="12" fillId="5" borderId="4" xfId="0" applyFont="1" applyFill="1" applyBorder="1" applyAlignment="1">
      <alignment vertical="center" wrapText="1" readingOrder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.quiroga\Documents\ART%20VIGENCIA%202024\INFORMES%20DE%20EJECUCION%202024\5-%20INFORMES%20DE%20TRASLADOS%20VIG%202024\0.%20INFORMES%20MODIFICACIONES%20PPTAL%20VIG%202024.xlsx" TargetMode="External"/><Relationship Id="rId1" Type="http://schemas.openxmlformats.org/officeDocument/2006/relationships/externalLinkPath" Target="file:///C:\Users\luis.quiroga\Documents\ART%20VIGENCIA%202024\INFORMES%20DE%20EJECUCION%202024\5-%20INFORMES%20DE%20TRASLADOS%20VIG%202024\0.%20INFORMES%20MODIFICACIONES%20PPTAL%20VI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"/>
      <sheetName val="JUL-2024"/>
      <sheetName val="EJEC DESAGR JUN30-2024"/>
      <sheetName val="JUN-2024 "/>
      <sheetName val="EJEC DESAGR MAY28-2024"/>
      <sheetName val="MAY-2024 "/>
      <sheetName val="EJEC DESAGR ABR-2024"/>
      <sheetName val="ABR-2024"/>
      <sheetName val="EJEC DESAGR MAR-2024"/>
      <sheetName val="MAR-2024"/>
      <sheetName val="EJEC DESAGRE FEB-2024"/>
      <sheetName val="FEB-2024"/>
      <sheetName val="EJEC DESAGRE ENE-2024"/>
      <sheetName val="ENE-2024"/>
    </sheetNames>
    <sheetDataSet>
      <sheetData sheetId="0"/>
      <sheetData sheetId="1"/>
      <sheetData sheetId="2">
        <row r="18">
          <cell r="AP18">
            <v>65409000000</v>
          </cell>
        </row>
        <row r="22">
          <cell r="AP22">
            <v>33188000000</v>
          </cell>
        </row>
        <row r="23">
          <cell r="AP23">
            <v>26328000000</v>
          </cell>
        </row>
        <row r="24">
          <cell r="AP24">
            <v>540000000</v>
          </cell>
        </row>
        <row r="25">
          <cell r="AP25">
            <v>10000000</v>
          </cell>
        </row>
        <row r="26">
          <cell r="AP26">
            <v>10000000</v>
          </cell>
        </row>
        <row r="27">
          <cell r="AP27">
            <v>1300000000</v>
          </cell>
        </row>
        <row r="28">
          <cell r="AP28">
            <v>890000000</v>
          </cell>
        </row>
        <row r="29">
          <cell r="AP29">
            <v>60000000</v>
          </cell>
        </row>
        <row r="30">
          <cell r="AP30">
            <v>2700000000</v>
          </cell>
        </row>
        <row r="31">
          <cell r="AP31">
            <v>1350000000</v>
          </cell>
        </row>
        <row r="32">
          <cell r="AP32">
            <v>12863000000</v>
          </cell>
        </row>
        <row r="33">
          <cell r="AP33">
            <v>3800000000</v>
          </cell>
        </row>
        <row r="34">
          <cell r="AP34">
            <v>2700000000</v>
          </cell>
        </row>
        <row r="35">
          <cell r="AP35">
            <v>3100000000</v>
          </cell>
        </row>
        <row r="36">
          <cell r="AP36">
            <v>1400000000</v>
          </cell>
        </row>
        <row r="37">
          <cell r="AP37">
            <v>170000000</v>
          </cell>
        </row>
        <row r="38">
          <cell r="AP38">
            <v>1000000000</v>
          </cell>
        </row>
        <row r="39">
          <cell r="AP39">
            <v>693000000</v>
          </cell>
        </row>
        <row r="40">
          <cell r="AP40">
            <v>4317000000</v>
          </cell>
        </row>
        <row r="42">
          <cell r="AP42">
            <v>1176000000</v>
          </cell>
        </row>
        <row r="43">
          <cell r="AP43">
            <v>420000000</v>
          </cell>
        </row>
        <row r="44">
          <cell r="AP44">
            <v>123000000</v>
          </cell>
        </row>
        <row r="45">
          <cell r="AP45">
            <v>2422000000</v>
          </cell>
        </row>
        <row r="46">
          <cell r="AP46">
            <v>40000000</v>
          </cell>
        </row>
        <row r="47">
          <cell r="AP47">
            <v>44000000</v>
          </cell>
        </row>
        <row r="48">
          <cell r="AP48">
            <v>92000000</v>
          </cell>
        </row>
        <row r="49">
          <cell r="AP49">
            <v>12999000000</v>
          </cell>
        </row>
        <row r="53">
          <cell r="AP53">
            <v>180373298</v>
          </cell>
        </row>
        <row r="55">
          <cell r="AP55">
            <v>410898670</v>
          </cell>
        </row>
        <row r="56">
          <cell r="AP56">
            <v>52431400</v>
          </cell>
        </row>
        <row r="60">
          <cell r="AP60">
            <v>16040730</v>
          </cell>
        </row>
        <row r="62">
          <cell r="AP62">
            <v>134238941.63999999</v>
          </cell>
        </row>
        <row r="63">
          <cell r="AP63">
            <v>55780040</v>
          </cell>
        </row>
        <row r="65">
          <cell r="AP65">
            <v>447351337</v>
          </cell>
        </row>
        <row r="66">
          <cell r="AP66">
            <v>641165496</v>
          </cell>
        </row>
        <row r="69">
          <cell r="AP69">
            <v>2960359</v>
          </cell>
        </row>
        <row r="71">
          <cell r="AP71">
            <v>651185623.79999995</v>
          </cell>
        </row>
        <row r="72">
          <cell r="AP72">
            <v>390488000</v>
          </cell>
        </row>
        <row r="73">
          <cell r="AP73">
            <v>12998966</v>
          </cell>
        </row>
        <row r="74">
          <cell r="AP74">
            <v>700000</v>
          </cell>
        </row>
        <row r="75">
          <cell r="AP75">
            <v>31883421</v>
          </cell>
        </row>
        <row r="76">
          <cell r="AP76">
            <v>233425712.96000001</v>
          </cell>
        </row>
        <row r="78">
          <cell r="AP78">
            <v>505434361.75999999</v>
          </cell>
        </row>
        <row r="79">
          <cell r="AP79">
            <v>4618088023.4399996</v>
          </cell>
        </row>
        <row r="80">
          <cell r="AP80">
            <v>519361508</v>
          </cell>
        </row>
        <row r="82">
          <cell r="AP82">
            <v>797500</v>
          </cell>
        </row>
        <row r="83">
          <cell r="AP83">
            <v>1017292632</v>
          </cell>
        </row>
        <row r="84">
          <cell r="AP84">
            <v>311314242.94999999</v>
          </cell>
        </row>
        <row r="85">
          <cell r="AP85">
            <v>936025868.61000001</v>
          </cell>
        </row>
        <row r="86">
          <cell r="AP86">
            <v>773898461.22000003</v>
          </cell>
        </row>
        <row r="87">
          <cell r="AP87">
            <v>800000</v>
          </cell>
        </row>
        <row r="89">
          <cell r="AP89">
            <v>271411620</v>
          </cell>
        </row>
        <row r="90">
          <cell r="AP90">
            <v>64475441</v>
          </cell>
        </row>
        <row r="91">
          <cell r="AP91">
            <v>25229124.16</v>
          </cell>
        </row>
        <row r="92">
          <cell r="AP92">
            <v>261553000</v>
          </cell>
        </row>
        <row r="93">
          <cell r="AP93">
            <v>136861311</v>
          </cell>
        </row>
        <row r="94">
          <cell r="AP94">
            <v>294534910.45999998</v>
          </cell>
        </row>
        <row r="95">
          <cell r="AP95">
            <v>1973000000</v>
          </cell>
        </row>
        <row r="99">
          <cell r="AP99">
            <v>125000000</v>
          </cell>
        </row>
        <row r="100">
          <cell r="AP100">
            <v>125000000</v>
          </cell>
        </row>
        <row r="103">
          <cell r="AP103">
            <v>1686433348</v>
          </cell>
        </row>
        <row r="104">
          <cell r="AP104">
            <v>0</v>
          </cell>
        </row>
        <row r="105">
          <cell r="AP105">
            <v>36566652</v>
          </cell>
        </row>
        <row r="106">
          <cell r="AP106">
            <v>69000000</v>
          </cell>
        </row>
        <row r="107">
          <cell r="AP107">
            <v>15000000</v>
          </cell>
        </row>
        <row r="112">
          <cell r="AP112">
            <v>1000000</v>
          </cell>
        </row>
        <row r="114">
          <cell r="AP114">
            <v>53000000</v>
          </cell>
        </row>
        <row r="115">
          <cell r="AP115">
            <v>62269502807</v>
          </cell>
        </row>
        <row r="119">
          <cell r="AP119">
            <v>6131536017</v>
          </cell>
        </row>
        <row r="123">
          <cell r="AP123">
            <v>1995000000</v>
          </cell>
        </row>
        <row r="124">
          <cell r="AP124">
            <v>1300000000</v>
          </cell>
        </row>
        <row r="125">
          <cell r="AP125">
            <v>2836536017</v>
          </cell>
        </row>
        <row r="127">
          <cell r="AP127">
            <v>1707897512</v>
          </cell>
        </row>
        <row r="130">
          <cell r="AP130">
            <v>209043693</v>
          </cell>
        </row>
        <row r="131">
          <cell r="AP131">
            <v>1498853819</v>
          </cell>
        </row>
        <row r="133">
          <cell r="AP133">
            <v>53046491197</v>
          </cell>
        </row>
        <row r="136">
          <cell r="AP136">
            <v>16435411812</v>
          </cell>
        </row>
        <row r="137">
          <cell r="AP137">
            <v>36611079385</v>
          </cell>
        </row>
        <row r="141">
          <cell r="AP141">
            <v>1383578081</v>
          </cell>
        </row>
        <row r="144">
          <cell r="AP144">
            <v>9376248</v>
          </cell>
        </row>
        <row r="145">
          <cell r="AP145">
            <v>1374201833</v>
          </cell>
        </row>
      </sheetData>
      <sheetData sheetId="3"/>
      <sheetData sheetId="4">
        <row r="19">
          <cell r="AP19">
            <v>50368000000</v>
          </cell>
        </row>
      </sheetData>
      <sheetData sheetId="5">
        <row r="9">
          <cell r="M9">
            <v>26328000000</v>
          </cell>
        </row>
        <row r="27">
          <cell r="M27">
            <v>441000000</v>
          </cell>
        </row>
        <row r="28">
          <cell r="M28">
            <v>363000000</v>
          </cell>
        </row>
        <row r="29">
          <cell r="M29">
            <v>73000000</v>
          </cell>
        </row>
        <row r="30">
          <cell r="M30">
            <v>1210000000</v>
          </cell>
        </row>
        <row r="31">
          <cell r="M31">
            <v>24000000</v>
          </cell>
        </row>
        <row r="32">
          <cell r="M32">
            <v>46000000</v>
          </cell>
        </row>
        <row r="35">
          <cell r="M35">
            <v>180373298</v>
          </cell>
        </row>
        <row r="36">
          <cell r="M36">
            <v>410898670</v>
          </cell>
        </row>
        <row r="37">
          <cell r="M37">
            <v>52431400</v>
          </cell>
        </row>
        <row r="38">
          <cell r="M38">
            <v>16040730</v>
          </cell>
        </row>
        <row r="39">
          <cell r="M39">
            <v>148024288.63999999</v>
          </cell>
        </row>
        <row r="40">
          <cell r="M40">
            <v>55780040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451181737</v>
          </cell>
        </row>
        <row r="45">
          <cell r="M45">
            <v>623421919</v>
          </cell>
        </row>
        <row r="46">
          <cell r="M46">
            <v>1590000</v>
          </cell>
        </row>
        <row r="47">
          <cell r="M47">
            <v>651185623.79999995</v>
          </cell>
        </row>
        <row r="48">
          <cell r="M48">
            <v>390488000</v>
          </cell>
        </row>
        <row r="49">
          <cell r="M49">
            <v>21998966</v>
          </cell>
        </row>
        <row r="50">
          <cell r="M50">
            <v>700000</v>
          </cell>
        </row>
        <row r="51">
          <cell r="M51">
            <v>22883421</v>
          </cell>
        </row>
        <row r="52">
          <cell r="M52">
            <v>233425712.96000001</v>
          </cell>
        </row>
        <row r="53">
          <cell r="M53">
            <v>505434361.75999999</v>
          </cell>
        </row>
        <row r="54">
          <cell r="M54">
            <v>4618088023.4399996</v>
          </cell>
        </row>
        <row r="55">
          <cell r="M55">
            <v>519361508</v>
          </cell>
        </row>
        <row r="56">
          <cell r="M56">
            <v>500000</v>
          </cell>
        </row>
        <row r="57">
          <cell r="M57">
            <v>1017292632</v>
          </cell>
        </row>
        <row r="58">
          <cell r="M58">
            <v>311314242.94999999</v>
          </cell>
        </row>
        <row r="59">
          <cell r="M59">
            <v>936025868.61000001</v>
          </cell>
        </row>
        <row r="60">
          <cell r="M60">
            <v>773335461.22000003</v>
          </cell>
        </row>
        <row r="61">
          <cell r="M61">
            <v>800000</v>
          </cell>
        </row>
        <row r="62">
          <cell r="M62">
            <v>271411620</v>
          </cell>
        </row>
        <row r="63">
          <cell r="M63">
            <v>64475441</v>
          </cell>
        </row>
        <row r="64">
          <cell r="M64">
            <v>25229124.16</v>
          </cell>
        </row>
        <row r="65">
          <cell r="M65">
            <v>261553000</v>
          </cell>
        </row>
        <row r="66">
          <cell r="M66">
            <v>439160000</v>
          </cell>
        </row>
        <row r="67">
          <cell r="M67">
            <v>294594910.45999998</v>
          </cell>
        </row>
      </sheetData>
      <sheetData sheetId="6"/>
      <sheetData sheetId="7">
        <row r="69">
          <cell r="M69">
            <v>125000000</v>
          </cell>
        </row>
        <row r="70">
          <cell r="M70">
            <v>125000000</v>
          </cell>
        </row>
        <row r="71">
          <cell r="M71">
            <v>1686433348</v>
          </cell>
        </row>
        <row r="72">
          <cell r="M72">
            <v>0</v>
          </cell>
        </row>
        <row r="73">
          <cell r="M73">
            <v>36566652</v>
          </cell>
        </row>
        <row r="75">
          <cell r="M75">
            <v>15000000</v>
          </cell>
        </row>
        <row r="76">
          <cell r="M76">
            <v>249000000</v>
          </cell>
        </row>
        <row r="77">
          <cell r="M77">
            <v>1000000</v>
          </cell>
        </row>
        <row r="78">
          <cell r="M78">
            <v>53000000</v>
          </cell>
        </row>
        <row r="80">
          <cell r="M80">
            <v>2045000000</v>
          </cell>
        </row>
        <row r="81">
          <cell r="M81">
            <v>1350000000</v>
          </cell>
        </row>
        <row r="82">
          <cell r="M82">
            <v>2836536017</v>
          </cell>
        </row>
        <row r="84">
          <cell r="M84">
            <v>209043693</v>
          </cell>
        </row>
        <row r="85">
          <cell r="M85">
            <v>1544660763</v>
          </cell>
        </row>
        <row r="87">
          <cell r="M87">
            <v>18287400000</v>
          </cell>
        </row>
        <row r="88">
          <cell r="M88">
            <v>46716045460</v>
          </cell>
        </row>
        <row r="90">
          <cell r="M90">
            <v>88000000</v>
          </cell>
        </row>
        <row r="91">
          <cell r="M91">
            <v>1395578081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E32B6-01DF-493B-AB10-62CE75C2D3FE}">
  <dimension ref="A1:AC96"/>
  <sheetViews>
    <sheetView showGridLines="0" tabSelected="1" workbookViewId="0">
      <pane xSplit="9" ySplit="6" topLeftCell="J88" activePane="bottomRight" state="frozen"/>
      <selection pane="topRight" activeCell="J1" sqref="J1"/>
      <selection pane="bottomLeft" activeCell="A7" sqref="A7"/>
      <selection pane="bottomRight" activeCell="J7" sqref="J7"/>
    </sheetView>
  </sheetViews>
  <sheetFormatPr baseColWidth="10" defaultColWidth="16.85546875" defaultRowHeight="11.25" x14ac:dyDescent="0.2"/>
  <cols>
    <col min="1" max="1" width="5.28515625" style="88" customWidth="1"/>
    <col min="2" max="2" width="7.7109375" style="88" customWidth="1"/>
    <col min="3" max="3" width="6.7109375" style="88" customWidth="1"/>
    <col min="4" max="4" width="9.140625" style="88" customWidth="1"/>
    <col min="5" max="5" width="7.42578125" style="88" customWidth="1"/>
    <col min="6" max="6" width="7.140625" style="88" customWidth="1"/>
    <col min="7" max="8" width="5.140625" style="85" customWidth="1"/>
    <col min="9" max="9" width="55.140625" style="43" customWidth="1"/>
    <col min="10" max="10" width="28" style="86" bestFit="1" customWidth="1"/>
    <col min="11" max="11" width="26" style="86" customWidth="1"/>
    <col min="12" max="12" width="28" style="86" customWidth="1"/>
    <col min="13" max="13" width="22.7109375" style="86" customWidth="1"/>
    <col min="14" max="14" width="24.7109375" style="86" bestFit="1" customWidth="1"/>
    <col min="15" max="15" width="27.85546875" style="87" customWidth="1"/>
    <col min="16" max="16" width="16.85546875" style="43"/>
    <col min="17" max="17" width="0" style="43" hidden="1" customWidth="1"/>
    <col min="18" max="18" width="0" style="45" hidden="1" customWidth="1"/>
    <col min="19" max="25" width="0" style="43" hidden="1" customWidth="1"/>
    <col min="26" max="26" width="19.42578125" style="43" bestFit="1" customWidth="1"/>
    <col min="27" max="27" width="21.42578125" style="43" customWidth="1"/>
    <col min="28" max="28" width="22.42578125" style="43" bestFit="1" customWidth="1"/>
    <col min="29" max="16384" width="16.85546875" style="43"/>
  </cols>
  <sheetData>
    <row r="1" spans="1:29" s="1" customFormat="1" ht="27.75" customHeight="1" x14ac:dyDescent="0.25">
      <c r="A1" s="90" t="s">
        <v>0</v>
      </c>
      <c r="B1" s="90"/>
      <c r="C1" s="90"/>
      <c r="D1" s="90"/>
      <c r="E1" s="90"/>
      <c r="F1" s="90"/>
      <c r="J1" s="2" t="s">
        <v>1</v>
      </c>
      <c r="K1" s="2"/>
      <c r="L1" s="2"/>
      <c r="M1" s="3"/>
      <c r="N1" s="3"/>
      <c r="O1" s="4"/>
      <c r="R1" s="5"/>
    </row>
    <row r="2" spans="1:29" s="1" customFormat="1" ht="24" customHeight="1" x14ac:dyDescent="0.25">
      <c r="A2" s="91" t="s">
        <v>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3"/>
      <c r="O2" s="4"/>
      <c r="R2" s="5"/>
    </row>
    <row r="3" spans="1:29" s="1" customFormat="1" ht="30" customHeight="1" thickBot="1" x14ac:dyDescent="0.3">
      <c r="A3" s="92" t="s">
        <v>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R3" s="5"/>
      <c r="Z3" s="6">
        <f>+'[1]EJEC DESAGR JUN30-2024'!AP18+'[1]EJEC DESAGR JUN30-2024'!AP115</f>
        <v>127678502807</v>
      </c>
      <c r="AB3" s="7"/>
    </row>
    <row r="4" spans="1:29" s="13" customFormat="1" ht="25.5" customHeight="1" thickTop="1" thickBot="1" x14ac:dyDescent="0.3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/>
      <c r="G4" s="9" t="s">
        <v>9</v>
      </c>
      <c r="H4" s="9"/>
      <c r="I4" s="9" t="s">
        <v>10</v>
      </c>
      <c r="J4" s="10" t="s">
        <v>11</v>
      </c>
      <c r="K4" s="11" t="s">
        <v>12</v>
      </c>
      <c r="L4" s="10" t="s">
        <v>13</v>
      </c>
      <c r="M4" s="11" t="s">
        <v>14</v>
      </c>
      <c r="N4" s="11" t="s">
        <v>15</v>
      </c>
      <c r="O4" s="12" t="s">
        <v>16</v>
      </c>
      <c r="R4" s="6"/>
      <c r="Z4" s="6">
        <v>140430264014</v>
      </c>
      <c r="AA4" s="14">
        <f>+Z4-Z3</f>
        <v>12751761207</v>
      </c>
      <c r="AB4" s="14"/>
    </row>
    <row r="5" spans="1:29" s="16" customFormat="1" ht="36" customHeight="1" thickTop="1" thickBot="1" x14ac:dyDescent="0.25">
      <c r="A5" s="94" t="s">
        <v>17</v>
      </c>
      <c r="B5" s="95"/>
      <c r="C5" s="95"/>
      <c r="D5" s="95"/>
      <c r="E5" s="95"/>
      <c r="F5" s="95"/>
      <c r="G5" s="95"/>
      <c r="H5" s="95"/>
      <c r="I5" s="95"/>
      <c r="J5" s="15">
        <f>+J6+J80</f>
        <v>138270264014</v>
      </c>
      <c r="K5" s="15">
        <f>+K6+K80</f>
        <v>12502761207</v>
      </c>
      <c r="L5" s="15">
        <f>+L6+L80</f>
        <v>125767502807</v>
      </c>
      <c r="M5" s="15">
        <f>+M6+M80</f>
        <v>368042266</v>
      </c>
      <c r="N5" s="15">
        <f>+N6+N80</f>
        <v>2528042266</v>
      </c>
      <c r="O5" s="15">
        <f>+J5+N5-M5</f>
        <v>140430264014</v>
      </c>
      <c r="R5" s="17"/>
      <c r="Z5" s="6">
        <f>+O5</f>
        <v>140430264014</v>
      </c>
      <c r="AA5" s="18">
        <f>+Z4-Z5</f>
        <v>0</v>
      </c>
      <c r="AB5" s="19">
        <f>+AA5-AA4</f>
        <v>-12751761207</v>
      </c>
      <c r="AC5" s="19">
        <f>+N5-M5</f>
        <v>2160000000</v>
      </c>
    </row>
    <row r="6" spans="1:29" s="21" customFormat="1" ht="30" customHeight="1" thickTop="1" thickBot="1" x14ac:dyDescent="0.3">
      <c r="A6" s="96" t="s">
        <v>18</v>
      </c>
      <c r="B6" s="97"/>
      <c r="C6" s="97"/>
      <c r="D6" s="97"/>
      <c r="E6" s="97"/>
      <c r="F6" s="97"/>
      <c r="G6" s="97"/>
      <c r="H6" s="97"/>
      <c r="I6" s="97"/>
      <c r="J6" s="20">
        <f t="shared" ref="J6:O6" si="0">+J7+J34+J69+J75</f>
        <v>63798000000</v>
      </c>
      <c r="K6" s="20">
        <f t="shared" si="0"/>
        <v>300000000</v>
      </c>
      <c r="L6" s="20">
        <f t="shared" si="0"/>
        <v>63498000000</v>
      </c>
      <c r="M6" s="20">
        <f t="shared" si="0"/>
        <v>368042266</v>
      </c>
      <c r="N6" s="20">
        <f t="shared" si="0"/>
        <v>2528042266</v>
      </c>
      <c r="O6" s="20">
        <f t="shared" si="0"/>
        <v>65658000000</v>
      </c>
      <c r="R6" s="22"/>
      <c r="Z6" s="23">
        <f>+'[1]EJEC DESAGR JUN30-2024'!AP18</f>
        <v>65409000000</v>
      </c>
      <c r="AA6" s="23">
        <f>+Z6-O6</f>
        <v>-249000000</v>
      </c>
      <c r="AB6" s="24"/>
    </row>
    <row r="7" spans="1:29" s="30" customFormat="1" ht="16.5" customHeight="1" thickTop="1" thickBot="1" x14ac:dyDescent="0.25">
      <c r="A7" s="25" t="s">
        <v>19</v>
      </c>
      <c r="B7" s="26" t="s">
        <v>20</v>
      </c>
      <c r="C7" s="26"/>
      <c r="D7" s="26"/>
      <c r="E7" s="26"/>
      <c r="F7" s="26"/>
      <c r="G7" s="26"/>
      <c r="H7" s="26"/>
      <c r="I7" s="27" t="s">
        <v>21</v>
      </c>
      <c r="J7" s="28">
        <f>+J8+J18+J26</f>
        <v>48208000000</v>
      </c>
      <c r="K7" s="28">
        <f t="shared" ref="K7:O7" si="1">+K8+K18+K26</f>
        <v>0</v>
      </c>
      <c r="L7" s="28">
        <f t="shared" si="1"/>
        <v>48208000000</v>
      </c>
      <c r="M7" s="28">
        <f t="shared" si="1"/>
        <v>339000000</v>
      </c>
      <c r="N7" s="28">
        <f t="shared" si="1"/>
        <v>2499000000</v>
      </c>
      <c r="O7" s="28">
        <f t="shared" si="1"/>
        <v>50368000000</v>
      </c>
      <c r="P7" s="29"/>
      <c r="R7" s="31"/>
      <c r="Z7" s="23">
        <f>+'[1]EJEC DESAGR MAY28-2024'!AP19</f>
        <v>50368000000</v>
      </c>
      <c r="AA7" s="18">
        <f>+Z7-O7</f>
        <v>0</v>
      </c>
      <c r="AB7" s="32"/>
    </row>
    <row r="8" spans="1:29" s="16" customFormat="1" ht="16.5" customHeight="1" thickTop="1" thickBot="1" x14ac:dyDescent="0.25">
      <c r="A8" s="33" t="s">
        <v>19</v>
      </c>
      <c r="B8" s="34" t="s">
        <v>20</v>
      </c>
      <c r="C8" s="34" t="s">
        <v>20</v>
      </c>
      <c r="D8" s="34" t="s">
        <v>20</v>
      </c>
      <c r="E8" s="34"/>
      <c r="F8" s="34"/>
      <c r="G8" s="34"/>
      <c r="H8" s="34"/>
      <c r="I8" s="35" t="s">
        <v>22</v>
      </c>
      <c r="J8" s="36">
        <f>SUM(J9:J17)</f>
        <v>33188000000</v>
      </c>
      <c r="K8" s="36">
        <f t="shared" ref="K8:O8" si="2">SUM(K9:K17)</f>
        <v>0</v>
      </c>
      <c r="L8" s="36">
        <f t="shared" si="2"/>
        <v>33188000000</v>
      </c>
      <c r="M8" s="36">
        <f t="shared" si="2"/>
        <v>0</v>
      </c>
      <c r="N8" s="36">
        <f t="shared" si="2"/>
        <v>0</v>
      </c>
      <c r="O8" s="36">
        <f t="shared" si="2"/>
        <v>33188000000</v>
      </c>
      <c r="R8" s="17"/>
      <c r="Z8" s="23">
        <f>+'[1]EJEC DESAGR JUN30-2024'!AP22</f>
        <v>33188000000</v>
      </c>
      <c r="AA8" s="18">
        <f t="shared" ref="AA8:AA78" si="3">+Z8-O8</f>
        <v>0</v>
      </c>
      <c r="AB8" s="32"/>
    </row>
    <row r="9" spans="1:29" ht="16.5" customHeight="1" thickTop="1" x14ac:dyDescent="0.2">
      <c r="A9" s="37" t="s">
        <v>19</v>
      </c>
      <c r="B9" s="38" t="s">
        <v>20</v>
      </c>
      <c r="C9" s="38" t="s">
        <v>20</v>
      </c>
      <c r="D9" s="38" t="s">
        <v>20</v>
      </c>
      <c r="E9" s="38" t="s">
        <v>23</v>
      </c>
      <c r="F9" s="39" t="s">
        <v>23</v>
      </c>
      <c r="G9" s="38"/>
      <c r="H9" s="38"/>
      <c r="I9" s="39" t="s">
        <v>24</v>
      </c>
      <c r="J9" s="40">
        <v>26328000000</v>
      </c>
      <c r="K9" s="40"/>
      <c r="L9" s="40">
        <f>+J9-K9</f>
        <v>26328000000</v>
      </c>
      <c r="M9" s="40"/>
      <c r="N9" s="41"/>
      <c r="O9" s="42">
        <f t="shared" ref="O9:O17" si="4">+L9+N9-M9</f>
        <v>26328000000</v>
      </c>
      <c r="Q9" s="44" t="s">
        <v>25</v>
      </c>
      <c r="R9" s="45">
        <v>27992000000</v>
      </c>
      <c r="Z9" s="23">
        <f>+'[1]EJEC DESAGR JUN30-2024'!AP23</f>
        <v>26328000000</v>
      </c>
      <c r="AA9" s="18">
        <f t="shared" si="3"/>
        <v>0</v>
      </c>
      <c r="AB9" s="32"/>
    </row>
    <row r="10" spans="1:29" ht="16.5" customHeight="1" x14ac:dyDescent="0.2">
      <c r="A10" s="37" t="s">
        <v>19</v>
      </c>
      <c r="B10" s="38" t="s">
        <v>20</v>
      </c>
      <c r="C10" s="38" t="s">
        <v>20</v>
      </c>
      <c r="D10" s="38" t="s">
        <v>20</v>
      </c>
      <c r="E10" s="38" t="s">
        <v>23</v>
      </c>
      <c r="F10" s="39" t="s">
        <v>26</v>
      </c>
      <c r="G10" s="38"/>
      <c r="H10" s="38"/>
      <c r="I10" s="39" t="s">
        <v>27</v>
      </c>
      <c r="J10" s="40">
        <v>540000000</v>
      </c>
      <c r="K10" s="40"/>
      <c r="L10" s="40">
        <f t="shared" ref="L10:L33" si="5">+J10-K10</f>
        <v>540000000</v>
      </c>
      <c r="M10" s="40"/>
      <c r="N10" s="41"/>
      <c r="O10" s="42">
        <f t="shared" si="4"/>
        <v>540000000</v>
      </c>
      <c r="Q10" s="44" t="s">
        <v>28</v>
      </c>
      <c r="R10" s="45">
        <v>10199000000</v>
      </c>
      <c r="Z10" s="23">
        <f>+'[1]EJEC DESAGR JUN30-2024'!AP24</f>
        <v>540000000</v>
      </c>
      <c r="AA10" s="18">
        <f t="shared" si="3"/>
        <v>0</v>
      </c>
      <c r="AB10" s="32"/>
    </row>
    <row r="11" spans="1:29" ht="15" customHeight="1" x14ac:dyDescent="0.2">
      <c r="A11" s="37" t="s">
        <v>19</v>
      </c>
      <c r="B11" s="38" t="s">
        <v>20</v>
      </c>
      <c r="C11" s="38" t="s">
        <v>20</v>
      </c>
      <c r="D11" s="38" t="s">
        <v>20</v>
      </c>
      <c r="E11" s="38" t="s">
        <v>23</v>
      </c>
      <c r="F11" s="39" t="s">
        <v>29</v>
      </c>
      <c r="G11" s="38"/>
      <c r="H11" s="38"/>
      <c r="I11" s="39" t="s">
        <v>30</v>
      </c>
      <c r="J11" s="40">
        <v>10000000</v>
      </c>
      <c r="K11" s="40"/>
      <c r="L11" s="40">
        <f t="shared" si="5"/>
        <v>10000000</v>
      </c>
      <c r="M11" s="40"/>
      <c r="N11" s="41"/>
      <c r="O11" s="42">
        <f t="shared" si="4"/>
        <v>10000000</v>
      </c>
      <c r="Q11" s="44" t="s">
        <v>31</v>
      </c>
      <c r="R11" s="45">
        <v>1758000000</v>
      </c>
      <c r="Z11" s="23">
        <f>+'[1]EJEC DESAGR JUN30-2024'!AP25</f>
        <v>10000000</v>
      </c>
      <c r="AA11" s="18">
        <f t="shared" si="3"/>
        <v>0</v>
      </c>
      <c r="AB11" s="32"/>
    </row>
    <row r="12" spans="1:29" ht="15" customHeight="1" x14ac:dyDescent="0.2">
      <c r="A12" s="37" t="s">
        <v>19</v>
      </c>
      <c r="B12" s="38" t="s">
        <v>20</v>
      </c>
      <c r="C12" s="38" t="s">
        <v>20</v>
      </c>
      <c r="D12" s="38" t="s">
        <v>20</v>
      </c>
      <c r="E12" s="38" t="s">
        <v>23</v>
      </c>
      <c r="F12" s="46" t="s">
        <v>32</v>
      </c>
      <c r="G12" s="38"/>
      <c r="H12" s="38"/>
      <c r="I12" s="39" t="s">
        <v>33</v>
      </c>
      <c r="J12" s="40">
        <v>10000000</v>
      </c>
      <c r="K12" s="40"/>
      <c r="L12" s="40">
        <f t="shared" si="5"/>
        <v>10000000</v>
      </c>
      <c r="M12" s="40"/>
      <c r="N12" s="41"/>
      <c r="O12" s="42">
        <f t="shared" si="4"/>
        <v>10000000</v>
      </c>
      <c r="Q12" s="44"/>
      <c r="Z12" s="23">
        <f>+'[1]EJEC DESAGR JUN30-2024'!AP26</f>
        <v>10000000</v>
      </c>
      <c r="AA12" s="18"/>
      <c r="AB12" s="32"/>
    </row>
    <row r="13" spans="1:29" ht="16.5" customHeight="1" x14ac:dyDescent="0.2">
      <c r="A13" s="37" t="s">
        <v>19</v>
      </c>
      <c r="B13" s="38" t="s">
        <v>20</v>
      </c>
      <c r="C13" s="38" t="s">
        <v>20</v>
      </c>
      <c r="D13" s="38" t="s">
        <v>20</v>
      </c>
      <c r="E13" s="38" t="s">
        <v>23</v>
      </c>
      <c r="F13" s="39" t="s">
        <v>34</v>
      </c>
      <c r="G13" s="38"/>
      <c r="H13" s="38"/>
      <c r="I13" s="39" t="s">
        <v>35</v>
      </c>
      <c r="J13" s="40">
        <v>1300000000</v>
      </c>
      <c r="K13" s="40"/>
      <c r="L13" s="40">
        <f t="shared" si="5"/>
        <v>1300000000</v>
      </c>
      <c r="M13" s="40"/>
      <c r="N13" s="41"/>
      <c r="O13" s="42">
        <f t="shared" si="4"/>
        <v>1300000000</v>
      </c>
      <c r="Q13" s="44" t="s">
        <v>36</v>
      </c>
      <c r="R13" s="45">
        <v>84000000</v>
      </c>
      <c r="Z13" s="23">
        <f>+'[1]EJEC DESAGR JUN30-2024'!AP27</f>
        <v>1300000000</v>
      </c>
      <c r="AA13" s="18">
        <f t="shared" si="3"/>
        <v>0</v>
      </c>
      <c r="AB13" s="32"/>
    </row>
    <row r="14" spans="1:29" ht="16.5" customHeight="1" x14ac:dyDescent="0.2">
      <c r="A14" s="37" t="s">
        <v>19</v>
      </c>
      <c r="B14" s="38" t="s">
        <v>20</v>
      </c>
      <c r="C14" s="38" t="s">
        <v>20</v>
      </c>
      <c r="D14" s="38" t="s">
        <v>20</v>
      </c>
      <c r="E14" s="38" t="s">
        <v>23</v>
      </c>
      <c r="F14" s="39" t="s">
        <v>37</v>
      </c>
      <c r="G14" s="38"/>
      <c r="H14" s="38"/>
      <c r="I14" s="39" t="s">
        <v>38</v>
      </c>
      <c r="J14" s="40">
        <v>890000000</v>
      </c>
      <c r="K14" s="40"/>
      <c r="L14" s="40">
        <f t="shared" si="5"/>
        <v>890000000</v>
      </c>
      <c r="M14" s="40"/>
      <c r="N14" s="41"/>
      <c r="O14" s="42">
        <f t="shared" si="4"/>
        <v>890000000</v>
      </c>
      <c r="Q14" s="44" t="s">
        <v>39</v>
      </c>
      <c r="R14" s="45">
        <v>11446000000</v>
      </c>
      <c r="Z14" s="23">
        <f>+'[1]EJEC DESAGR JUN30-2024'!AP28</f>
        <v>890000000</v>
      </c>
      <c r="AA14" s="18">
        <f t="shared" si="3"/>
        <v>0</v>
      </c>
      <c r="AB14" s="32"/>
    </row>
    <row r="15" spans="1:29" ht="22.5" customHeight="1" x14ac:dyDescent="0.2">
      <c r="A15" s="37" t="s">
        <v>19</v>
      </c>
      <c r="B15" s="38" t="s">
        <v>20</v>
      </c>
      <c r="C15" s="38" t="s">
        <v>20</v>
      </c>
      <c r="D15" s="38" t="s">
        <v>20</v>
      </c>
      <c r="E15" s="38" t="s">
        <v>23</v>
      </c>
      <c r="F15" s="39" t="s">
        <v>40</v>
      </c>
      <c r="G15" s="38"/>
      <c r="H15" s="38"/>
      <c r="I15" s="39" t="s">
        <v>41</v>
      </c>
      <c r="J15" s="40">
        <v>60000000</v>
      </c>
      <c r="K15" s="40"/>
      <c r="L15" s="40">
        <f t="shared" si="5"/>
        <v>60000000</v>
      </c>
      <c r="M15" s="40"/>
      <c r="N15" s="41"/>
      <c r="O15" s="42">
        <f t="shared" si="4"/>
        <v>60000000</v>
      </c>
      <c r="Q15" s="44" t="s">
        <v>42</v>
      </c>
      <c r="R15" s="45">
        <v>226000000</v>
      </c>
      <c r="Z15" s="23">
        <f>+'[1]EJEC DESAGR JUN30-2024'!AP29</f>
        <v>60000000</v>
      </c>
      <c r="AA15" s="18">
        <f t="shared" si="3"/>
        <v>0</v>
      </c>
      <c r="AB15" s="32"/>
    </row>
    <row r="16" spans="1:29" ht="16.5" customHeight="1" x14ac:dyDescent="0.2">
      <c r="A16" s="37" t="s">
        <v>19</v>
      </c>
      <c r="B16" s="38" t="s">
        <v>20</v>
      </c>
      <c r="C16" s="38" t="s">
        <v>20</v>
      </c>
      <c r="D16" s="38" t="s">
        <v>20</v>
      </c>
      <c r="E16" s="38" t="s">
        <v>23</v>
      </c>
      <c r="F16" s="39" t="s">
        <v>43</v>
      </c>
      <c r="G16" s="38"/>
      <c r="H16" s="38"/>
      <c r="I16" s="39" t="s">
        <v>44</v>
      </c>
      <c r="J16" s="40">
        <v>2700000000</v>
      </c>
      <c r="K16" s="40"/>
      <c r="L16" s="40">
        <f t="shared" si="5"/>
        <v>2700000000</v>
      </c>
      <c r="M16" s="40"/>
      <c r="N16" s="41"/>
      <c r="O16" s="42">
        <f t="shared" si="4"/>
        <v>2700000000</v>
      </c>
      <c r="Q16" s="44" t="s">
        <v>45</v>
      </c>
      <c r="R16" s="45">
        <v>1182000000</v>
      </c>
      <c r="Z16" s="23">
        <f>+'[1]EJEC DESAGR JUN30-2024'!AP30</f>
        <v>2700000000</v>
      </c>
      <c r="AA16" s="18">
        <f t="shared" si="3"/>
        <v>0</v>
      </c>
      <c r="AB16" s="32"/>
    </row>
    <row r="17" spans="1:28" ht="16.5" customHeight="1" thickBot="1" x14ac:dyDescent="0.25">
      <c r="A17" s="37" t="s">
        <v>19</v>
      </c>
      <c r="B17" s="38" t="s">
        <v>20</v>
      </c>
      <c r="C17" s="38" t="s">
        <v>20</v>
      </c>
      <c r="D17" s="38" t="s">
        <v>20</v>
      </c>
      <c r="E17" s="38" t="s">
        <v>23</v>
      </c>
      <c r="F17" s="39" t="s">
        <v>46</v>
      </c>
      <c r="G17" s="38"/>
      <c r="H17" s="38"/>
      <c r="I17" s="39" t="s">
        <v>47</v>
      </c>
      <c r="J17" s="40">
        <v>1350000000</v>
      </c>
      <c r="K17" s="40"/>
      <c r="L17" s="40">
        <f t="shared" si="5"/>
        <v>1350000000</v>
      </c>
      <c r="M17" s="40"/>
      <c r="N17" s="41"/>
      <c r="O17" s="42">
        <f t="shared" si="4"/>
        <v>1350000000</v>
      </c>
      <c r="Q17" s="44" t="s">
        <v>48</v>
      </c>
      <c r="R17" s="45">
        <v>11000000</v>
      </c>
      <c r="Z17" s="23">
        <f>+'[1]EJEC DESAGR JUN30-2024'!AP31</f>
        <v>1350000000</v>
      </c>
      <c r="AA17" s="18">
        <f t="shared" si="3"/>
        <v>0</v>
      </c>
      <c r="AB17" s="32"/>
    </row>
    <row r="18" spans="1:28" s="16" customFormat="1" ht="15" customHeight="1" thickTop="1" thickBot="1" x14ac:dyDescent="0.25">
      <c r="A18" s="33" t="s">
        <v>19</v>
      </c>
      <c r="B18" s="34" t="s">
        <v>20</v>
      </c>
      <c r="C18" s="34" t="s">
        <v>20</v>
      </c>
      <c r="D18" s="34" t="s">
        <v>49</v>
      </c>
      <c r="E18" s="34"/>
      <c r="F18" s="34"/>
      <c r="G18" s="34"/>
      <c r="H18" s="34"/>
      <c r="I18" s="35" t="s">
        <v>50</v>
      </c>
      <c r="J18" s="36">
        <f>SUM(J19:J25)</f>
        <v>12863000000</v>
      </c>
      <c r="K18" s="36">
        <f t="shared" ref="K18:O18" si="6">SUM(K19:K25)</f>
        <v>0</v>
      </c>
      <c r="L18" s="36">
        <f t="shared" si="6"/>
        <v>12863000000</v>
      </c>
      <c r="M18" s="36">
        <f t="shared" si="6"/>
        <v>0</v>
      </c>
      <c r="N18" s="36">
        <f t="shared" si="6"/>
        <v>0</v>
      </c>
      <c r="O18" s="36">
        <f t="shared" si="6"/>
        <v>12863000000</v>
      </c>
      <c r="Q18" s="47" t="s">
        <v>51</v>
      </c>
      <c r="R18" s="17">
        <v>376000000</v>
      </c>
      <c r="Z18" s="23">
        <f>+'[1]EJEC DESAGR JUN30-2024'!AP32</f>
        <v>12863000000</v>
      </c>
      <c r="AA18" s="18">
        <f t="shared" si="3"/>
        <v>0</v>
      </c>
      <c r="AB18" s="32"/>
    </row>
    <row r="19" spans="1:28" ht="16.5" customHeight="1" thickTop="1" x14ac:dyDescent="0.2">
      <c r="A19" s="37" t="s">
        <v>19</v>
      </c>
      <c r="B19" s="38" t="s">
        <v>20</v>
      </c>
      <c r="C19" s="38" t="s">
        <v>20</v>
      </c>
      <c r="D19" s="38" t="s">
        <v>49</v>
      </c>
      <c r="E19" s="38" t="s">
        <v>23</v>
      </c>
      <c r="F19" s="38"/>
      <c r="G19" s="38"/>
      <c r="H19" s="38"/>
      <c r="I19" s="39" t="s">
        <v>52</v>
      </c>
      <c r="J19" s="40">
        <v>3800000000</v>
      </c>
      <c r="K19" s="41"/>
      <c r="L19" s="40">
        <f t="shared" si="5"/>
        <v>3800000000</v>
      </c>
      <c r="M19" s="41"/>
      <c r="N19" s="41"/>
      <c r="O19" s="42">
        <f t="shared" ref="O19:O25" si="7">+L19+N19-M19</f>
        <v>3800000000</v>
      </c>
      <c r="Q19" s="44" t="s">
        <v>53</v>
      </c>
      <c r="R19" s="45">
        <v>44000000</v>
      </c>
      <c r="Z19" s="23">
        <f>+'[1]EJEC DESAGR JUN30-2024'!AP33</f>
        <v>3800000000</v>
      </c>
      <c r="AA19" s="18">
        <f t="shared" si="3"/>
        <v>0</v>
      </c>
      <c r="AB19" s="32"/>
    </row>
    <row r="20" spans="1:28" ht="16.5" customHeight="1" x14ac:dyDescent="0.2">
      <c r="A20" s="37" t="s">
        <v>19</v>
      </c>
      <c r="B20" s="38" t="s">
        <v>20</v>
      </c>
      <c r="C20" s="38" t="s">
        <v>20</v>
      </c>
      <c r="D20" s="38" t="s">
        <v>49</v>
      </c>
      <c r="E20" s="38" t="s">
        <v>54</v>
      </c>
      <c r="F20" s="38"/>
      <c r="G20" s="38"/>
      <c r="H20" s="38"/>
      <c r="I20" s="39" t="s">
        <v>55</v>
      </c>
      <c r="J20" s="40">
        <v>2700000000</v>
      </c>
      <c r="K20" s="48"/>
      <c r="L20" s="40">
        <f t="shared" si="5"/>
        <v>2700000000</v>
      </c>
      <c r="M20" s="48"/>
      <c r="N20" s="41"/>
      <c r="O20" s="42">
        <f t="shared" si="7"/>
        <v>2700000000</v>
      </c>
      <c r="Q20" s="44" t="s">
        <v>56</v>
      </c>
      <c r="R20" s="45">
        <v>6778000000</v>
      </c>
      <c r="Z20" s="23">
        <f>+'[1]EJEC DESAGR JUN30-2024'!AP34</f>
        <v>2700000000</v>
      </c>
      <c r="AA20" s="18">
        <f t="shared" si="3"/>
        <v>0</v>
      </c>
      <c r="AB20" s="32"/>
    </row>
    <row r="21" spans="1:28" ht="16.5" customHeight="1" x14ac:dyDescent="0.2">
      <c r="A21" s="37" t="s">
        <v>19</v>
      </c>
      <c r="B21" s="38" t="s">
        <v>20</v>
      </c>
      <c r="C21" s="38" t="s">
        <v>20</v>
      </c>
      <c r="D21" s="38" t="s">
        <v>49</v>
      </c>
      <c r="E21" s="38" t="s">
        <v>26</v>
      </c>
      <c r="F21" s="38"/>
      <c r="G21" s="38"/>
      <c r="H21" s="38"/>
      <c r="I21" s="39" t="s">
        <v>57</v>
      </c>
      <c r="J21" s="40">
        <v>3100000000</v>
      </c>
      <c r="K21" s="48"/>
      <c r="L21" s="40">
        <f t="shared" si="5"/>
        <v>3100000000</v>
      </c>
      <c r="M21" s="48"/>
      <c r="N21" s="41"/>
      <c r="O21" s="42">
        <f t="shared" si="7"/>
        <v>3100000000</v>
      </c>
      <c r="Q21" s="44" t="s">
        <v>58</v>
      </c>
      <c r="R21" s="45">
        <v>8100000000</v>
      </c>
      <c r="Z21" s="23">
        <f>+'[1]EJEC DESAGR JUN30-2024'!AP35</f>
        <v>3100000000</v>
      </c>
      <c r="AA21" s="18">
        <f t="shared" si="3"/>
        <v>0</v>
      </c>
      <c r="AB21" s="32"/>
    </row>
    <row r="22" spans="1:28" ht="16.5" customHeight="1" x14ac:dyDescent="0.2">
      <c r="A22" s="37" t="s">
        <v>19</v>
      </c>
      <c r="B22" s="38" t="s">
        <v>20</v>
      </c>
      <c r="C22" s="38" t="s">
        <v>20</v>
      </c>
      <c r="D22" s="38" t="s">
        <v>49</v>
      </c>
      <c r="E22" s="38" t="s">
        <v>29</v>
      </c>
      <c r="F22" s="38"/>
      <c r="G22" s="38"/>
      <c r="H22" s="38"/>
      <c r="I22" s="39" t="s">
        <v>59</v>
      </c>
      <c r="J22" s="40">
        <v>1400000000</v>
      </c>
      <c r="K22" s="48"/>
      <c r="L22" s="40">
        <f t="shared" si="5"/>
        <v>1400000000</v>
      </c>
      <c r="M22" s="48"/>
      <c r="N22" s="41"/>
      <c r="O22" s="42">
        <f t="shared" si="7"/>
        <v>1400000000</v>
      </c>
      <c r="Q22" s="44" t="s">
        <v>60</v>
      </c>
      <c r="R22" s="45">
        <v>1900000000</v>
      </c>
      <c r="Z22" s="23">
        <f>+'[1]EJEC DESAGR JUN30-2024'!AP36</f>
        <v>1400000000</v>
      </c>
      <c r="AA22" s="18">
        <f t="shared" si="3"/>
        <v>0</v>
      </c>
      <c r="AB22" s="32"/>
    </row>
    <row r="23" spans="1:28" ht="16.5" customHeight="1" x14ac:dyDescent="0.2">
      <c r="A23" s="37" t="s">
        <v>19</v>
      </c>
      <c r="B23" s="38" t="s">
        <v>20</v>
      </c>
      <c r="C23" s="38" t="s">
        <v>20</v>
      </c>
      <c r="D23" s="38" t="s">
        <v>49</v>
      </c>
      <c r="E23" s="38" t="s">
        <v>32</v>
      </c>
      <c r="F23" s="38"/>
      <c r="G23" s="38"/>
      <c r="H23" s="38"/>
      <c r="I23" s="39" t="s">
        <v>61</v>
      </c>
      <c r="J23" s="40">
        <v>170000000</v>
      </c>
      <c r="K23" s="48"/>
      <c r="L23" s="40">
        <f t="shared" si="5"/>
        <v>170000000</v>
      </c>
      <c r="M23" s="48"/>
      <c r="N23" s="41"/>
      <c r="O23" s="42">
        <f t="shared" si="7"/>
        <v>170000000</v>
      </c>
      <c r="Q23" s="44" t="s">
        <v>62</v>
      </c>
      <c r="R23" s="45">
        <v>29431100000</v>
      </c>
      <c r="Z23" s="23">
        <f>+'[1]EJEC DESAGR JUN30-2024'!AP37</f>
        <v>170000000</v>
      </c>
      <c r="AA23" s="18">
        <f t="shared" si="3"/>
        <v>0</v>
      </c>
      <c r="AB23" s="32"/>
    </row>
    <row r="24" spans="1:28" ht="16.5" customHeight="1" x14ac:dyDescent="0.2">
      <c r="A24" s="37" t="s">
        <v>19</v>
      </c>
      <c r="B24" s="38" t="s">
        <v>20</v>
      </c>
      <c r="C24" s="38" t="s">
        <v>20</v>
      </c>
      <c r="D24" s="38" t="s">
        <v>49</v>
      </c>
      <c r="E24" s="38" t="s">
        <v>34</v>
      </c>
      <c r="F24" s="38"/>
      <c r="G24" s="38"/>
      <c r="H24" s="38"/>
      <c r="I24" s="39" t="s">
        <v>63</v>
      </c>
      <c r="J24" s="40">
        <v>1000000000</v>
      </c>
      <c r="K24" s="48"/>
      <c r="L24" s="40">
        <f t="shared" si="5"/>
        <v>1000000000</v>
      </c>
      <c r="M24" s="48"/>
      <c r="N24" s="41"/>
      <c r="O24" s="42">
        <f t="shared" si="7"/>
        <v>1000000000</v>
      </c>
      <c r="Q24" s="44" t="s">
        <v>64</v>
      </c>
      <c r="Z24" s="23">
        <f>+'[1]EJEC DESAGR JUN30-2024'!AP38</f>
        <v>1000000000</v>
      </c>
      <c r="AA24" s="18">
        <f t="shared" si="3"/>
        <v>0</v>
      </c>
      <c r="AB24" s="32"/>
    </row>
    <row r="25" spans="1:28" ht="16.5" customHeight="1" thickBot="1" x14ac:dyDescent="0.25">
      <c r="A25" s="37" t="s">
        <v>19</v>
      </c>
      <c r="B25" s="38" t="s">
        <v>20</v>
      </c>
      <c r="C25" s="38" t="s">
        <v>20</v>
      </c>
      <c r="D25" s="38" t="s">
        <v>49</v>
      </c>
      <c r="E25" s="38" t="s">
        <v>37</v>
      </c>
      <c r="F25" s="38"/>
      <c r="G25" s="38"/>
      <c r="H25" s="38"/>
      <c r="I25" s="39" t="s">
        <v>65</v>
      </c>
      <c r="J25" s="40">
        <v>693000000</v>
      </c>
      <c r="K25" s="48"/>
      <c r="L25" s="40">
        <f t="shared" si="5"/>
        <v>693000000</v>
      </c>
      <c r="M25" s="48"/>
      <c r="N25" s="41"/>
      <c r="O25" s="42">
        <f t="shared" si="7"/>
        <v>693000000</v>
      </c>
      <c r="Q25" s="44" t="s">
        <v>66</v>
      </c>
      <c r="Z25" s="23">
        <f>+'[1]EJEC DESAGR JUN30-2024'!AP39</f>
        <v>693000000</v>
      </c>
      <c r="AA25" s="18">
        <f t="shared" si="3"/>
        <v>0</v>
      </c>
      <c r="AB25" s="32"/>
    </row>
    <row r="26" spans="1:28" s="16" customFormat="1" ht="15" customHeight="1" thickTop="1" thickBot="1" x14ac:dyDescent="0.25">
      <c r="A26" s="33" t="s">
        <v>19</v>
      </c>
      <c r="B26" s="34" t="s">
        <v>20</v>
      </c>
      <c r="C26" s="34" t="s">
        <v>20</v>
      </c>
      <c r="D26" s="34" t="s">
        <v>67</v>
      </c>
      <c r="E26" s="34"/>
      <c r="F26" s="34"/>
      <c r="G26" s="34"/>
      <c r="H26" s="34"/>
      <c r="I26" s="35" t="s">
        <v>68</v>
      </c>
      <c r="J26" s="49">
        <f>SUM(J27:J33)</f>
        <v>2157000000</v>
      </c>
      <c r="K26" s="49">
        <f t="shared" ref="K26:O26" si="8">SUM(K27:K33)</f>
        <v>0</v>
      </c>
      <c r="L26" s="49">
        <f t="shared" si="8"/>
        <v>2157000000</v>
      </c>
      <c r="M26" s="49">
        <f t="shared" si="8"/>
        <v>339000000</v>
      </c>
      <c r="N26" s="49">
        <f t="shared" si="8"/>
        <v>2499000000</v>
      </c>
      <c r="O26" s="49">
        <f t="shared" si="8"/>
        <v>4317000000</v>
      </c>
      <c r="P26" s="18"/>
      <c r="Q26" s="47" t="e">
        <f>+Q27+Q28+Q29+Q30+Q32+Q33</f>
        <v>#VALUE!</v>
      </c>
      <c r="R26" s="17"/>
      <c r="Z26" s="23">
        <f>+'[1]EJEC DESAGR JUN30-2024'!AP40</f>
        <v>4317000000</v>
      </c>
      <c r="AA26" s="18">
        <f t="shared" si="3"/>
        <v>0</v>
      </c>
      <c r="AB26" s="32"/>
    </row>
    <row r="27" spans="1:28" ht="16.5" customHeight="1" thickTop="1" x14ac:dyDescent="0.2">
      <c r="A27" s="37" t="s">
        <v>19</v>
      </c>
      <c r="B27" s="38" t="s">
        <v>20</v>
      </c>
      <c r="C27" s="38" t="s">
        <v>20</v>
      </c>
      <c r="D27" s="38" t="s">
        <v>67</v>
      </c>
      <c r="E27" s="38" t="s">
        <v>23</v>
      </c>
      <c r="F27" s="39" t="s">
        <v>23</v>
      </c>
      <c r="G27" s="38"/>
      <c r="H27" s="38"/>
      <c r="I27" s="39" t="s">
        <v>69</v>
      </c>
      <c r="J27" s="40">
        <f>+'[1]MAY-2024 '!M27</f>
        <v>441000000</v>
      </c>
      <c r="K27" s="40"/>
      <c r="L27" s="40">
        <f t="shared" si="5"/>
        <v>441000000</v>
      </c>
      <c r="M27" s="40">
        <v>148000000</v>
      </c>
      <c r="N27" s="41">
        <f>33000000+850000000</f>
        <v>883000000</v>
      </c>
      <c r="O27" s="42">
        <f t="shared" ref="O27:O33" si="9">+L27+N27-M27</f>
        <v>1176000000</v>
      </c>
      <c r="Q27" s="44" t="s">
        <v>70</v>
      </c>
      <c r="Z27" s="23">
        <f>+'[1]EJEC DESAGR JUN30-2024'!AP42</f>
        <v>1176000000</v>
      </c>
      <c r="AA27" s="18">
        <f t="shared" si="3"/>
        <v>0</v>
      </c>
      <c r="AB27" s="32"/>
    </row>
    <row r="28" spans="1:28" ht="16.5" customHeight="1" x14ac:dyDescent="0.2">
      <c r="A28" s="37" t="s">
        <v>19</v>
      </c>
      <c r="B28" s="38" t="s">
        <v>20</v>
      </c>
      <c r="C28" s="38" t="s">
        <v>20</v>
      </c>
      <c r="D28" s="38" t="s">
        <v>67</v>
      </c>
      <c r="E28" s="38" t="s">
        <v>23</v>
      </c>
      <c r="F28" s="39" t="s">
        <v>54</v>
      </c>
      <c r="G28" s="38"/>
      <c r="H28" s="38"/>
      <c r="I28" s="39" t="s">
        <v>71</v>
      </c>
      <c r="J28" s="40">
        <f>+'[1]MAY-2024 '!M28</f>
        <v>363000000</v>
      </c>
      <c r="K28" s="40"/>
      <c r="L28" s="40">
        <f t="shared" si="5"/>
        <v>363000000</v>
      </c>
      <c r="M28" s="40">
        <v>63000000</v>
      </c>
      <c r="N28" s="41">
        <v>120000000</v>
      </c>
      <c r="O28" s="42">
        <f t="shared" si="9"/>
        <v>420000000</v>
      </c>
      <c r="Q28" s="44" t="s">
        <v>72</v>
      </c>
      <c r="Z28" s="23">
        <f>+'[1]EJEC DESAGR JUN30-2024'!AP43</f>
        <v>420000000</v>
      </c>
      <c r="AA28" s="18">
        <f t="shared" si="3"/>
        <v>0</v>
      </c>
      <c r="AB28" s="32"/>
    </row>
    <row r="29" spans="1:28" ht="16.5" customHeight="1" x14ac:dyDescent="0.2">
      <c r="A29" s="37" t="s">
        <v>19</v>
      </c>
      <c r="B29" s="38" t="s">
        <v>20</v>
      </c>
      <c r="C29" s="38" t="s">
        <v>20</v>
      </c>
      <c r="D29" s="38" t="s">
        <v>67</v>
      </c>
      <c r="E29" s="38" t="s">
        <v>23</v>
      </c>
      <c r="F29" s="39" t="s">
        <v>26</v>
      </c>
      <c r="G29" s="38"/>
      <c r="H29" s="38"/>
      <c r="I29" s="39" t="s">
        <v>73</v>
      </c>
      <c r="J29" s="40">
        <f>+'[1]MAY-2024 '!M29</f>
        <v>73000000</v>
      </c>
      <c r="K29" s="40"/>
      <c r="L29" s="40">
        <f t="shared" si="5"/>
        <v>73000000</v>
      </c>
      <c r="M29" s="40"/>
      <c r="N29" s="41">
        <v>50000000</v>
      </c>
      <c r="O29" s="42">
        <f t="shared" si="9"/>
        <v>123000000</v>
      </c>
      <c r="Q29" s="44" t="s">
        <v>74</v>
      </c>
      <c r="Z29" s="23">
        <f>+'[1]EJEC DESAGR JUN30-2024'!AP44</f>
        <v>123000000</v>
      </c>
      <c r="AA29" s="18">
        <f t="shared" si="3"/>
        <v>0</v>
      </c>
      <c r="AB29" s="32"/>
    </row>
    <row r="30" spans="1:28" ht="16.5" customHeight="1" x14ac:dyDescent="0.2">
      <c r="A30" s="37" t="s">
        <v>19</v>
      </c>
      <c r="B30" s="38" t="s">
        <v>20</v>
      </c>
      <c r="C30" s="38" t="s">
        <v>20</v>
      </c>
      <c r="D30" s="38" t="s">
        <v>67</v>
      </c>
      <c r="E30" s="38" t="s">
        <v>54</v>
      </c>
      <c r="F30" s="38"/>
      <c r="G30" s="38"/>
      <c r="H30" s="38"/>
      <c r="I30" s="39" t="s">
        <v>75</v>
      </c>
      <c r="J30" s="40">
        <f>+'[1]MAY-2024 '!M30</f>
        <v>1210000000</v>
      </c>
      <c r="K30" s="40"/>
      <c r="L30" s="40">
        <f t="shared" si="5"/>
        <v>1210000000</v>
      </c>
      <c r="M30" s="40">
        <v>128000000</v>
      </c>
      <c r="N30" s="41">
        <f>30000000+1310000000</f>
        <v>1340000000</v>
      </c>
      <c r="O30" s="42">
        <f t="shared" si="9"/>
        <v>2422000000</v>
      </c>
      <c r="Q30" s="44" t="s">
        <v>76</v>
      </c>
      <c r="Z30" s="23">
        <f>+'[1]EJEC DESAGR JUN30-2024'!AP45</f>
        <v>2422000000</v>
      </c>
      <c r="AA30" s="18">
        <f t="shared" si="3"/>
        <v>0</v>
      </c>
      <c r="AB30" s="32"/>
    </row>
    <row r="31" spans="1:28" ht="16.5" customHeight="1" x14ac:dyDescent="0.2">
      <c r="A31" s="37" t="s">
        <v>19</v>
      </c>
      <c r="B31" s="38" t="s">
        <v>20</v>
      </c>
      <c r="C31" s="38" t="s">
        <v>20</v>
      </c>
      <c r="D31" s="38" t="s">
        <v>67</v>
      </c>
      <c r="E31" s="50" t="s">
        <v>77</v>
      </c>
      <c r="F31" s="38"/>
      <c r="G31" s="38"/>
      <c r="H31" s="38"/>
      <c r="I31" s="39" t="s">
        <v>78</v>
      </c>
      <c r="J31" s="40">
        <v>0</v>
      </c>
      <c r="K31" s="40"/>
      <c r="L31" s="40">
        <f t="shared" si="5"/>
        <v>0</v>
      </c>
      <c r="M31" s="40"/>
      <c r="N31" s="41">
        <v>40000000</v>
      </c>
      <c r="O31" s="42">
        <f t="shared" si="9"/>
        <v>40000000</v>
      </c>
      <c r="Q31" s="44" t="s">
        <v>76</v>
      </c>
      <c r="Z31" s="23">
        <f>+'[1]EJEC DESAGR JUN30-2024'!AP46</f>
        <v>40000000</v>
      </c>
      <c r="AA31" s="18">
        <f t="shared" si="3"/>
        <v>0</v>
      </c>
      <c r="AB31" s="32"/>
    </row>
    <row r="32" spans="1:28" ht="16.5" customHeight="1" x14ac:dyDescent="0.2">
      <c r="A32" s="37" t="s">
        <v>19</v>
      </c>
      <c r="B32" s="38" t="s">
        <v>20</v>
      </c>
      <c r="C32" s="38" t="s">
        <v>20</v>
      </c>
      <c r="D32" s="38" t="s">
        <v>67</v>
      </c>
      <c r="E32" s="38" t="s">
        <v>79</v>
      </c>
      <c r="F32" s="38"/>
      <c r="G32" s="38"/>
      <c r="H32" s="38"/>
      <c r="I32" s="39" t="s">
        <v>80</v>
      </c>
      <c r="J32" s="40">
        <f>+'[1]MAY-2024 '!M31</f>
        <v>24000000</v>
      </c>
      <c r="K32" s="40"/>
      <c r="L32" s="40">
        <f t="shared" si="5"/>
        <v>24000000</v>
      </c>
      <c r="M32" s="40"/>
      <c r="N32" s="41">
        <v>20000000</v>
      </c>
      <c r="O32" s="42">
        <f t="shared" si="9"/>
        <v>44000000</v>
      </c>
      <c r="Q32" s="44" t="s">
        <v>81</v>
      </c>
      <c r="Z32" s="23">
        <f>+'[1]EJEC DESAGR JUN30-2024'!AP47</f>
        <v>44000000</v>
      </c>
      <c r="AA32" s="18">
        <f t="shared" si="3"/>
        <v>0</v>
      </c>
      <c r="AB32" s="32"/>
    </row>
    <row r="33" spans="1:28" ht="16.5" customHeight="1" thickBot="1" x14ac:dyDescent="0.25">
      <c r="A33" s="37" t="s">
        <v>19</v>
      </c>
      <c r="B33" s="38" t="s">
        <v>20</v>
      </c>
      <c r="C33" s="38" t="s">
        <v>20</v>
      </c>
      <c r="D33" s="38" t="s">
        <v>67</v>
      </c>
      <c r="E33" s="38" t="s">
        <v>82</v>
      </c>
      <c r="F33" s="38"/>
      <c r="G33" s="38"/>
      <c r="H33" s="38"/>
      <c r="I33" s="39" t="s">
        <v>83</v>
      </c>
      <c r="J33" s="40">
        <f>+'[1]MAY-2024 '!M32</f>
        <v>46000000</v>
      </c>
      <c r="K33" s="40"/>
      <c r="L33" s="40">
        <f t="shared" si="5"/>
        <v>46000000</v>
      </c>
      <c r="M33" s="40"/>
      <c r="N33" s="41">
        <v>46000000</v>
      </c>
      <c r="O33" s="42">
        <f t="shared" si="9"/>
        <v>92000000</v>
      </c>
      <c r="Q33" s="44" t="s">
        <v>84</v>
      </c>
      <c r="Z33" s="23">
        <f>+'[1]EJEC DESAGR JUN30-2024'!AP48</f>
        <v>92000000</v>
      </c>
      <c r="AA33" s="18">
        <f t="shared" si="3"/>
        <v>0</v>
      </c>
      <c r="AB33" s="32"/>
    </row>
    <row r="34" spans="1:28" s="55" customFormat="1" ht="15" customHeight="1" thickTop="1" thickBot="1" x14ac:dyDescent="0.25">
      <c r="A34" s="51" t="s">
        <v>19</v>
      </c>
      <c r="B34" s="52">
        <v>2</v>
      </c>
      <c r="C34" s="52"/>
      <c r="D34" s="52"/>
      <c r="E34" s="52"/>
      <c r="F34" s="52"/>
      <c r="G34" s="52"/>
      <c r="H34" s="52"/>
      <c r="I34" s="53" t="s">
        <v>85</v>
      </c>
      <c r="J34" s="54">
        <f>+J35</f>
        <v>13298999999.999998</v>
      </c>
      <c r="K34" s="54">
        <f t="shared" ref="K34:O34" si="10">+K35</f>
        <v>300000000</v>
      </c>
      <c r="L34" s="54">
        <f t="shared" si="10"/>
        <v>12998999999.999998</v>
      </c>
      <c r="M34" s="54">
        <f t="shared" si="10"/>
        <v>29042266</v>
      </c>
      <c r="N34" s="54">
        <f t="shared" si="10"/>
        <v>29042266</v>
      </c>
      <c r="O34" s="54">
        <f t="shared" si="10"/>
        <v>12998999999.999998</v>
      </c>
      <c r="R34" s="56"/>
      <c r="Z34" s="23">
        <f>+'[1]EJEC DESAGR JUN30-2024'!AP49</f>
        <v>12999000000</v>
      </c>
      <c r="AA34" s="18">
        <f t="shared" si="3"/>
        <v>0</v>
      </c>
      <c r="AB34" s="32"/>
    </row>
    <row r="35" spans="1:28" s="16" customFormat="1" ht="15" customHeight="1" thickTop="1" thickBot="1" x14ac:dyDescent="0.25">
      <c r="A35" s="33" t="s">
        <v>19</v>
      </c>
      <c r="B35" s="34" t="s">
        <v>49</v>
      </c>
      <c r="C35" s="34" t="s">
        <v>49</v>
      </c>
      <c r="D35" s="34"/>
      <c r="E35" s="34"/>
      <c r="F35" s="34"/>
      <c r="G35" s="34"/>
      <c r="H35" s="34"/>
      <c r="I35" s="57" t="s">
        <v>86</v>
      </c>
      <c r="J35" s="36">
        <f>SUM(J36:J68)</f>
        <v>13298999999.999998</v>
      </c>
      <c r="K35" s="36">
        <f t="shared" ref="K35:O35" si="11">SUM(K36:K68)</f>
        <v>300000000</v>
      </c>
      <c r="L35" s="36">
        <f t="shared" si="11"/>
        <v>12998999999.999998</v>
      </c>
      <c r="M35" s="36">
        <f t="shared" si="11"/>
        <v>29042266</v>
      </c>
      <c r="N35" s="36">
        <f t="shared" si="11"/>
        <v>29042266</v>
      </c>
      <c r="O35" s="36">
        <f t="shared" si="11"/>
        <v>12998999999.999998</v>
      </c>
      <c r="R35" s="17"/>
      <c r="Z35" s="23">
        <f>+'[1]EJEC DESAGR JUN30-2024'!AP49</f>
        <v>12999000000</v>
      </c>
      <c r="AA35" s="18">
        <f t="shared" si="3"/>
        <v>0</v>
      </c>
      <c r="AB35" s="32"/>
    </row>
    <row r="36" spans="1:28" s="106" customFormat="1" ht="28.5" customHeight="1" thickTop="1" x14ac:dyDescent="0.25">
      <c r="A36" s="37" t="s">
        <v>19</v>
      </c>
      <c r="B36" s="38" t="s">
        <v>49</v>
      </c>
      <c r="C36" s="38" t="s">
        <v>20</v>
      </c>
      <c r="D36" s="38" t="s">
        <v>20</v>
      </c>
      <c r="E36" s="58" t="s">
        <v>26</v>
      </c>
      <c r="F36" s="59" t="s">
        <v>40</v>
      </c>
      <c r="G36" s="60"/>
      <c r="H36" s="60"/>
      <c r="I36" s="63" t="s">
        <v>87</v>
      </c>
      <c r="J36" s="40">
        <f>+'[1]MAY-2024 '!M35</f>
        <v>180373298</v>
      </c>
      <c r="K36" s="104"/>
      <c r="L36" s="40">
        <f t="shared" ref="L36:L92" si="12">+J36-K36</f>
        <v>180373298</v>
      </c>
      <c r="M36" s="104"/>
      <c r="N36" s="99"/>
      <c r="O36" s="100">
        <f>+L36+N36-M36</f>
        <v>180373298</v>
      </c>
      <c r="P36" s="101"/>
      <c r="Q36" s="37" t="s">
        <v>19</v>
      </c>
      <c r="R36" s="38" t="s">
        <v>49</v>
      </c>
      <c r="S36" s="38" t="s">
        <v>49</v>
      </c>
      <c r="T36" s="38" t="s">
        <v>20</v>
      </c>
      <c r="U36" s="60" t="s">
        <v>29</v>
      </c>
      <c r="V36" s="63" t="s">
        <v>34</v>
      </c>
      <c r="W36" s="38" t="b">
        <f t="shared" ref="W36:W38" si="13">X36=I36</f>
        <v>0</v>
      </c>
      <c r="X36" s="61" t="s">
        <v>88</v>
      </c>
      <c r="Y36" s="64">
        <v>37440708</v>
      </c>
      <c r="Z36" s="23">
        <f>+'[1]EJEC DESAGR JUN30-2024'!AP53</f>
        <v>180373298</v>
      </c>
      <c r="AA36" s="105">
        <f t="shared" si="3"/>
        <v>0</v>
      </c>
      <c r="AB36" s="103"/>
    </row>
    <row r="37" spans="1:28" s="16" customFormat="1" ht="15" customHeight="1" x14ac:dyDescent="0.2">
      <c r="A37" s="37" t="s">
        <v>19</v>
      </c>
      <c r="B37" s="38" t="s">
        <v>49</v>
      </c>
      <c r="C37" s="38" t="s">
        <v>20</v>
      </c>
      <c r="D37" s="38" t="s">
        <v>20</v>
      </c>
      <c r="E37" s="60" t="s">
        <v>29</v>
      </c>
      <c r="F37" s="63" t="s">
        <v>34</v>
      </c>
      <c r="G37" s="60"/>
      <c r="H37" s="60"/>
      <c r="I37" s="61" t="s">
        <v>88</v>
      </c>
      <c r="J37" s="40">
        <f>+'[1]MAY-2024 '!M36</f>
        <v>410898670</v>
      </c>
      <c r="K37" s="62"/>
      <c r="L37" s="40">
        <f t="shared" si="12"/>
        <v>410898670</v>
      </c>
      <c r="M37" s="62"/>
      <c r="N37" s="41"/>
      <c r="O37" s="42">
        <f t="shared" ref="O37:O68" si="14">+L37+N37-M37</f>
        <v>410898670</v>
      </c>
      <c r="P37" s="43"/>
      <c r="Q37" s="37" t="s">
        <v>19</v>
      </c>
      <c r="R37" s="38" t="s">
        <v>49</v>
      </c>
      <c r="S37" s="38" t="s">
        <v>49</v>
      </c>
      <c r="T37" s="38" t="s">
        <v>20</v>
      </c>
      <c r="U37" s="60" t="s">
        <v>29</v>
      </c>
      <c r="V37" s="63" t="s">
        <v>34</v>
      </c>
      <c r="W37" s="38" t="b">
        <f t="shared" si="13"/>
        <v>1</v>
      </c>
      <c r="X37" s="61" t="s">
        <v>88</v>
      </c>
      <c r="Y37" s="64">
        <v>37440708</v>
      </c>
      <c r="Z37" s="23">
        <f>+'[1]EJEC DESAGR JUN30-2024'!AP55</f>
        <v>410898670</v>
      </c>
      <c r="AA37" s="18">
        <f t="shared" si="3"/>
        <v>0</v>
      </c>
      <c r="AB37" s="32"/>
    </row>
    <row r="38" spans="1:28" s="16" customFormat="1" ht="15" customHeight="1" x14ac:dyDescent="0.2">
      <c r="A38" s="37" t="s">
        <v>19</v>
      </c>
      <c r="B38" s="38" t="s">
        <v>49</v>
      </c>
      <c r="C38" s="38" t="s">
        <v>20</v>
      </c>
      <c r="D38" s="38" t="s">
        <v>20</v>
      </c>
      <c r="E38" s="60" t="s">
        <v>29</v>
      </c>
      <c r="F38" s="59" t="s">
        <v>37</v>
      </c>
      <c r="G38" s="60"/>
      <c r="H38" s="60"/>
      <c r="I38" s="61" t="s">
        <v>89</v>
      </c>
      <c r="J38" s="40">
        <f>+'[1]MAY-2024 '!M37</f>
        <v>52431400</v>
      </c>
      <c r="K38" s="62"/>
      <c r="L38" s="40">
        <f t="shared" si="12"/>
        <v>52431400</v>
      </c>
      <c r="M38" s="62"/>
      <c r="N38" s="41"/>
      <c r="O38" s="42">
        <f t="shared" si="14"/>
        <v>52431400</v>
      </c>
      <c r="P38" s="43"/>
      <c r="Q38" s="37" t="s">
        <v>19</v>
      </c>
      <c r="R38" s="38" t="s">
        <v>49</v>
      </c>
      <c r="S38" s="38" t="s">
        <v>49</v>
      </c>
      <c r="T38" s="38" t="s">
        <v>20</v>
      </c>
      <c r="U38" s="60" t="s">
        <v>29</v>
      </c>
      <c r="V38" s="63" t="s">
        <v>34</v>
      </c>
      <c r="W38" s="38" t="b">
        <f t="shared" si="13"/>
        <v>0</v>
      </c>
      <c r="X38" s="61" t="s">
        <v>88</v>
      </c>
      <c r="Y38" s="64">
        <v>37440708</v>
      </c>
      <c r="Z38" s="23">
        <f>+'[1]EJEC DESAGR JUN30-2024'!AP56</f>
        <v>52431400</v>
      </c>
      <c r="AA38" s="18">
        <f t="shared" si="3"/>
        <v>0</v>
      </c>
      <c r="AB38" s="32"/>
    </row>
    <row r="39" spans="1:28" s="16" customFormat="1" ht="15" customHeight="1" x14ac:dyDescent="0.2">
      <c r="A39" s="37" t="s">
        <v>19</v>
      </c>
      <c r="B39" s="38" t="s">
        <v>49</v>
      </c>
      <c r="C39" s="38" t="s">
        <v>49</v>
      </c>
      <c r="D39" s="38" t="s">
        <v>20</v>
      </c>
      <c r="E39" s="50" t="s">
        <v>54</v>
      </c>
      <c r="F39" s="65" t="s">
        <v>40</v>
      </c>
      <c r="G39" s="38"/>
      <c r="H39" s="38"/>
      <c r="I39" s="66" t="s">
        <v>90</v>
      </c>
      <c r="J39" s="40">
        <f>+'[1]MAY-2024 '!M38</f>
        <v>16040730</v>
      </c>
      <c r="K39" s="41"/>
      <c r="L39" s="40">
        <f t="shared" si="12"/>
        <v>16040730</v>
      </c>
      <c r="M39" s="41"/>
      <c r="N39" s="41"/>
      <c r="O39" s="42">
        <f t="shared" si="14"/>
        <v>16040730</v>
      </c>
      <c r="R39" s="17"/>
      <c r="Z39" s="23">
        <f>+'[1]EJEC DESAGR JUN30-2024'!AP60</f>
        <v>16040730</v>
      </c>
      <c r="AA39" s="18">
        <f t="shared" si="3"/>
        <v>0</v>
      </c>
      <c r="AB39" s="32"/>
    </row>
    <row r="40" spans="1:28" s="101" customFormat="1" ht="27" customHeight="1" x14ac:dyDescent="0.25">
      <c r="A40" s="37" t="s">
        <v>19</v>
      </c>
      <c r="B40" s="38" t="s">
        <v>49</v>
      </c>
      <c r="C40" s="38" t="s">
        <v>49</v>
      </c>
      <c r="D40" s="38" t="s">
        <v>20</v>
      </c>
      <c r="E40" s="38" t="s">
        <v>26</v>
      </c>
      <c r="F40" s="39" t="s">
        <v>54</v>
      </c>
      <c r="G40" s="38"/>
      <c r="H40" s="38"/>
      <c r="I40" s="39" t="s">
        <v>91</v>
      </c>
      <c r="J40" s="40">
        <f>+'[1]MAY-2024 '!M39</f>
        <v>148024288.63999999</v>
      </c>
      <c r="K40" s="99"/>
      <c r="L40" s="40">
        <f t="shared" si="12"/>
        <v>148024288.63999999</v>
      </c>
      <c r="M40" s="99">
        <v>13913177</v>
      </c>
      <c r="N40" s="99">
        <f>67830</f>
        <v>67830</v>
      </c>
      <c r="O40" s="100">
        <f t="shared" si="14"/>
        <v>134178941.63999999</v>
      </c>
      <c r="Q40" s="37" t="s">
        <v>19</v>
      </c>
      <c r="R40" s="38" t="s">
        <v>49</v>
      </c>
      <c r="S40" s="38" t="s">
        <v>49</v>
      </c>
      <c r="T40" s="38" t="s">
        <v>20</v>
      </c>
      <c r="U40" s="38" t="s">
        <v>26</v>
      </c>
      <c r="V40" s="39" t="s">
        <v>54</v>
      </c>
      <c r="W40" s="38" t="b">
        <f>X40=I40</f>
        <v>1</v>
      </c>
      <c r="X40" s="66" t="s">
        <v>91</v>
      </c>
      <c r="Y40" s="67">
        <v>96593143</v>
      </c>
      <c r="Z40" s="23">
        <f>+'[1]EJEC DESAGR JUN30-2024'!AP62</f>
        <v>134238941.63999999</v>
      </c>
      <c r="AA40" s="102">
        <f t="shared" si="3"/>
        <v>60000</v>
      </c>
      <c r="AB40" s="103"/>
    </row>
    <row r="41" spans="1:28" s="101" customFormat="1" ht="27" customHeight="1" x14ac:dyDescent="0.25">
      <c r="A41" s="37" t="s">
        <v>19</v>
      </c>
      <c r="B41" s="38" t="s">
        <v>49</v>
      </c>
      <c r="C41" s="38" t="s">
        <v>49</v>
      </c>
      <c r="D41" s="38" t="s">
        <v>20</v>
      </c>
      <c r="E41" s="38" t="s">
        <v>26</v>
      </c>
      <c r="F41" s="39" t="s">
        <v>26</v>
      </c>
      <c r="G41" s="38"/>
      <c r="H41" s="38"/>
      <c r="I41" s="39" t="s">
        <v>92</v>
      </c>
      <c r="J41" s="40">
        <f>+'[1]MAY-2024 '!M40</f>
        <v>55780040</v>
      </c>
      <c r="K41" s="99"/>
      <c r="L41" s="40">
        <f t="shared" si="12"/>
        <v>55780040</v>
      </c>
      <c r="M41" s="99"/>
      <c r="N41" s="99"/>
      <c r="O41" s="100">
        <f t="shared" si="14"/>
        <v>55780040</v>
      </c>
      <c r="Q41" s="37" t="s">
        <v>19</v>
      </c>
      <c r="R41" s="38" t="s">
        <v>49</v>
      </c>
      <c r="S41" s="38" t="s">
        <v>49</v>
      </c>
      <c r="T41" s="38" t="s">
        <v>20</v>
      </c>
      <c r="U41" s="38" t="s">
        <v>26</v>
      </c>
      <c r="V41" s="39" t="s">
        <v>26</v>
      </c>
      <c r="W41" s="38" t="b">
        <f t="shared" ref="W41:W68" si="15">X41=I41</f>
        <v>1</v>
      </c>
      <c r="X41" s="66" t="s">
        <v>92</v>
      </c>
      <c r="Y41" s="67">
        <v>33214752</v>
      </c>
      <c r="Z41" s="23">
        <f>+'[1]EJEC DESAGR JUN30-2024'!AP63</f>
        <v>55780040</v>
      </c>
      <c r="AA41" s="102">
        <f t="shared" si="3"/>
        <v>0</v>
      </c>
      <c r="AB41" s="103"/>
    </row>
    <row r="42" spans="1:28" ht="16.5" hidden="1" customHeight="1" x14ac:dyDescent="0.2">
      <c r="A42" s="37" t="s">
        <v>19</v>
      </c>
      <c r="B42" s="38" t="s">
        <v>49</v>
      </c>
      <c r="C42" s="38" t="s">
        <v>49</v>
      </c>
      <c r="D42" s="38" t="s">
        <v>20</v>
      </c>
      <c r="E42" s="38" t="s">
        <v>26</v>
      </c>
      <c r="F42" s="39" t="s">
        <v>32</v>
      </c>
      <c r="G42" s="38"/>
      <c r="H42" s="38"/>
      <c r="I42" s="66" t="s">
        <v>93</v>
      </c>
      <c r="J42" s="40">
        <f>+'[1]MAY-2024 '!M41</f>
        <v>0</v>
      </c>
      <c r="K42" s="41"/>
      <c r="L42" s="40">
        <f t="shared" si="12"/>
        <v>0</v>
      </c>
      <c r="M42" s="41"/>
      <c r="N42" s="41"/>
      <c r="O42" s="42">
        <f t="shared" si="14"/>
        <v>0</v>
      </c>
      <c r="Q42" s="37" t="s">
        <v>19</v>
      </c>
      <c r="R42" s="38" t="s">
        <v>49</v>
      </c>
      <c r="S42" s="38" t="s">
        <v>49</v>
      </c>
      <c r="T42" s="38" t="s">
        <v>20</v>
      </c>
      <c r="U42" s="38" t="s">
        <v>26</v>
      </c>
      <c r="V42" s="39" t="s">
        <v>32</v>
      </c>
      <c r="W42" s="38" t="b">
        <f t="shared" si="15"/>
        <v>1</v>
      </c>
      <c r="X42" s="66" t="s">
        <v>93</v>
      </c>
      <c r="Y42" s="44" t="s">
        <v>94</v>
      </c>
      <c r="Z42" s="23"/>
      <c r="AA42" s="18">
        <f t="shared" si="3"/>
        <v>0</v>
      </c>
      <c r="AB42" s="32"/>
    </row>
    <row r="43" spans="1:28" ht="15" hidden="1" customHeight="1" x14ac:dyDescent="0.2">
      <c r="A43" s="37" t="s">
        <v>19</v>
      </c>
      <c r="B43" s="38" t="s">
        <v>49</v>
      </c>
      <c r="C43" s="38" t="s">
        <v>49</v>
      </c>
      <c r="D43" s="38" t="s">
        <v>20</v>
      </c>
      <c r="E43" s="60" t="s">
        <v>26</v>
      </c>
      <c r="F43" s="63" t="s">
        <v>34</v>
      </c>
      <c r="G43" s="60"/>
      <c r="H43" s="60"/>
      <c r="I43" s="61" t="s">
        <v>95</v>
      </c>
      <c r="J43" s="40">
        <f>+'[1]MAY-2024 '!M42</f>
        <v>0</v>
      </c>
      <c r="K43" s="41"/>
      <c r="L43" s="40">
        <f t="shared" si="12"/>
        <v>0</v>
      </c>
      <c r="M43" s="41"/>
      <c r="N43" s="41"/>
      <c r="O43" s="42">
        <f t="shared" si="14"/>
        <v>0</v>
      </c>
      <c r="Q43" s="37" t="s">
        <v>19</v>
      </c>
      <c r="R43" s="38" t="s">
        <v>49</v>
      </c>
      <c r="S43" s="38" t="s">
        <v>49</v>
      </c>
      <c r="T43" s="38" t="s">
        <v>20</v>
      </c>
      <c r="U43" s="60" t="s">
        <v>26</v>
      </c>
      <c r="V43" s="63" t="s">
        <v>34</v>
      </c>
      <c r="W43" s="38" t="b">
        <f t="shared" si="15"/>
        <v>1</v>
      </c>
      <c r="X43" s="61" t="s">
        <v>95</v>
      </c>
      <c r="Y43" s="69" t="s">
        <v>96</v>
      </c>
      <c r="Z43" s="23"/>
      <c r="AA43" s="18">
        <f t="shared" si="3"/>
        <v>0</v>
      </c>
      <c r="AB43" s="32"/>
    </row>
    <row r="44" spans="1:28" ht="16.5" hidden="1" customHeight="1" x14ac:dyDescent="0.2">
      <c r="A44" s="37" t="s">
        <v>19</v>
      </c>
      <c r="B44" s="38" t="s">
        <v>49</v>
      </c>
      <c r="C44" s="38" t="s">
        <v>49</v>
      </c>
      <c r="D44" s="38" t="s">
        <v>20</v>
      </c>
      <c r="E44" s="60" t="s">
        <v>29</v>
      </c>
      <c r="F44" s="63" t="s">
        <v>32</v>
      </c>
      <c r="G44" s="60"/>
      <c r="H44" s="60"/>
      <c r="I44" s="61" t="s">
        <v>97</v>
      </c>
      <c r="J44" s="40">
        <f>+'[1]MAY-2024 '!M43</f>
        <v>0</v>
      </c>
      <c r="K44" s="62"/>
      <c r="L44" s="40">
        <f t="shared" si="12"/>
        <v>0</v>
      </c>
      <c r="M44" s="62"/>
      <c r="N44" s="41"/>
      <c r="O44" s="42">
        <f t="shared" si="14"/>
        <v>0</v>
      </c>
      <c r="Q44" s="37" t="s">
        <v>19</v>
      </c>
      <c r="R44" s="38" t="s">
        <v>49</v>
      </c>
      <c r="S44" s="38" t="s">
        <v>49</v>
      </c>
      <c r="T44" s="38" t="s">
        <v>20</v>
      </c>
      <c r="U44" s="60" t="s">
        <v>29</v>
      </c>
      <c r="V44" s="63" t="s">
        <v>32</v>
      </c>
      <c r="W44" s="38" t="b">
        <f t="shared" si="15"/>
        <v>1</v>
      </c>
      <c r="X44" s="61" t="s">
        <v>97</v>
      </c>
      <c r="Y44" s="69" t="s">
        <v>98</v>
      </c>
      <c r="Z44" s="23"/>
      <c r="AA44" s="18">
        <f t="shared" si="3"/>
        <v>0</v>
      </c>
      <c r="AB44" s="32"/>
    </row>
    <row r="45" spans="1:28" ht="15" customHeight="1" x14ac:dyDescent="0.2">
      <c r="A45" s="37" t="s">
        <v>19</v>
      </c>
      <c r="B45" s="38" t="s">
        <v>49</v>
      </c>
      <c r="C45" s="38" t="s">
        <v>49</v>
      </c>
      <c r="D45" s="38" t="s">
        <v>20</v>
      </c>
      <c r="E45" s="60" t="s">
        <v>29</v>
      </c>
      <c r="F45" s="63" t="s">
        <v>34</v>
      </c>
      <c r="G45" s="60"/>
      <c r="H45" s="60"/>
      <c r="I45" s="61" t="s">
        <v>88</v>
      </c>
      <c r="J45" s="40">
        <f>+'[1]MAY-2024 '!M44</f>
        <v>451181737</v>
      </c>
      <c r="K45" s="62"/>
      <c r="L45" s="40">
        <f t="shared" si="12"/>
        <v>451181737</v>
      </c>
      <c r="M45" s="62">
        <v>3830400</v>
      </c>
      <c r="N45" s="62"/>
      <c r="O45" s="42">
        <f t="shared" si="14"/>
        <v>447351337</v>
      </c>
      <c r="Q45" s="37" t="s">
        <v>19</v>
      </c>
      <c r="R45" s="38" t="s">
        <v>49</v>
      </c>
      <c r="S45" s="38" t="s">
        <v>49</v>
      </c>
      <c r="T45" s="38" t="s">
        <v>20</v>
      </c>
      <c r="U45" s="60" t="s">
        <v>29</v>
      </c>
      <c r="V45" s="63" t="s">
        <v>34</v>
      </c>
      <c r="W45" s="38" t="b">
        <f t="shared" si="15"/>
        <v>1</v>
      </c>
      <c r="X45" s="61" t="s">
        <v>88</v>
      </c>
      <c r="Y45" s="64">
        <v>37440708</v>
      </c>
      <c r="Z45" s="23">
        <f>+'[1]EJEC DESAGR JUN30-2024'!AP65</f>
        <v>447351337</v>
      </c>
      <c r="AA45" s="18">
        <f t="shared" si="3"/>
        <v>0</v>
      </c>
      <c r="AB45" s="32"/>
    </row>
    <row r="46" spans="1:28" ht="15" customHeight="1" x14ac:dyDescent="0.2">
      <c r="A46" s="37" t="s">
        <v>19</v>
      </c>
      <c r="B46" s="38" t="s">
        <v>49</v>
      </c>
      <c r="C46" s="38" t="s">
        <v>49</v>
      </c>
      <c r="D46" s="38" t="s">
        <v>20</v>
      </c>
      <c r="E46" s="60" t="s">
        <v>29</v>
      </c>
      <c r="F46" s="63" t="s">
        <v>37</v>
      </c>
      <c r="G46" s="60"/>
      <c r="H46" s="60"/>
      <c r="I46" s="61" t="s">
        <v>99</v>
      </c>
      <c r="J46" s="40">
        <f>+'[1]MAY-2024 '!M45</f>
        <v>623421919</v>
      </c>
      <c r="K46" s="62"/>
      <c r="L46" s="40">
        <f t="shared" si="12"/>
        <v>623421919</v>
      </c>
      <c r="M46" s="62"/>
      <c r="N46" s="41">
        <v>17743577</v>
      </c>
      <c r="O46" s="42">
        <f t="shared" si="14"/>
        <v>641165496</v>
      </c>
      <c r="Q46" s="37" t="s">
        <v>19</v>
      </c>
      <c r="R46" s="38" t="s">
        <v>49</v>
      </c>
      <c r="S46" s="38" t="s">
        <v>49</v>
      </c>
      <c r="T46" s="38" t="s">
        <v>20</v>
      </c>
      <c r="U46" s="60" t="s">
        <v>29</v>
      </c>
      <c r="V46" s="63" t="s">
        <v>34</v>
      </c>
      <c r="W46" s="38" t="b">
        <f t="shared" si="15"/>
        <v>0</v>
      </c>
      <c r="X46" s="61" t="s">
        <v>88</v>
      </c>
      <c r="Y46" s="64">
        <v>37440708</v>
      </c>
      <c r="Z46" s="23">
        <f>+'[1]EJEC DESAGR JUN30-2024'!AP66</f>
        <v>641165496</v>
      </c>
      <c r="AA46" s="18">
        <f t="shared" si="3"/>
        <v>0</v>
      </c>
      <c r="AB46" s="32"/>
    </row>
    <row r="47" spans="1:28" ht="15" customHeight="1" x14ac:dyDescent="0.2">
      <c r="A47" s="37" t="s">
        <v>19</v>
      </c>
      <c r="B47" s="38" t="s">
        <v>49</v>
      </c>
      <c r="C47" s="38" t="s">
        <v>49</v>
      </c>
      <c r="D47" s="38" t="s">
        <v>49</v>
      </c>
      <c r="E47" s="60" t="s">
        <v>32</v>
      </c>
      <c r="F47" s="63" t="s">
        <v>29</v>
      </c>
      <c r="G47" s="60"/>
      <c r="H47" s="60"/>
      <c r="I47" s="61" t="s">
        <v>100</v>
      </c>
      <c r="J47" s="40">
        <f>+'[1]MAY-2024 '!M46</f>
        <v>1590000</v>
      </c>
      <c r="K47" s="62"/>
      <c r="L47" s="40">
        <f t="shared" si="12"/>
        <v>1590000</v>
      </c>
      <c r="M47" s="62"/>
      <c r="N47" s="41">
        <v>1370359</v>
      </c>
      <c r="O47" s="42">
        <f t="shared" si="14"/>
        <v>2960359</v>
      </c>
      <c r="Q47" s="37" t="s">
        <v>19</v>
      </c>
      <c r="R47" s="38" t="s">
        <v>49</v>
      </c>
      <c r="S47" s="38" t="s">
        <v>49</v>
      </c>
      <c r="T47" s="38" t="s">
        <v>49</v>
      </c>
      <c r="U47" s="60" t="s">
        <v>32</v>
      </c>
      <c r="V47" s="63" t="s">
        <v>29</v>
      </c>
      <c r="W47" s="38" t="b">
        <f t="shared" si="15"/>
        <v>1</v>
      </c>
      <c r="X47" s="61" t="s">
        <v>100</v>
      </c>
      <c r="Y47" s="69">
        <v>0</v>
      </c>
      <c r="Z47" s="23">
        <f>+'[1]EJEC DESAGR JUN30-2024'!AP69</f>
        <v>2960359</v>
      </c>
      <c r="AA47" s="18">
        <f t="shared" si="3"/>
        <v>0</v>
      </c>
      <c r="AB47" s="32"/>
    </row>
    <row r="48" spans="1:28" ht="16.5" customHeight="1" x14ac:dyDescent="0.2">
      <c r="A48" s="37" t="s">
        <v>19</v>
      </c>
      <c r="B48" s="38" t="s">
        <v>49</v>
      </c>
      <c r="C48" s="38" t="s">
        <v>49</v>
      </c>
      <c r="D48" s="38" t="s">
        <v>49</v>
      </c>
      <c r="E48" s="60" t="s">
        <v>34</v>
      </c>
      <c r="F48" s="63" t="s">
        <v>26</v>
      </c>
      <c r="G48" s="60"/>
      <c r="H48" s="60"/>
      <c r="I48" s="61" t="s">
        <v>101</v>
      </c>
      <c r="J48" s="40">
        <f>+'[1]MAY-2024 '!M47</f>
        <v>651185623.79999995</v>
      </c>
      <c r="K48" s="62"/>
      <c r="L48" s="40">
        <f t="shared" si="12"/>
        <v>651185623.79999995</v>
      </c>
      <c r="M48" s="62"/>
      <c r="N48" s="62"/>
      <c r="O48" s="42">
        <f t="shared" si="14"/>
        <v>651185623.79999995</v>
      </c>
      <c r="Q48" s="37" t="s">
        <v>19</v>
      </c>
      <c r="R48" s="38" t="s">
        <v>49</v>
      </c>
      <c r="S48" s="38" t="s">
        <v>49</v>
      </c>
      <c r="T48" s="38" t="s">
        <v>49</v>
      </c>
      <c r="U48" s="60" t="s">
        <v>34</v>
      </c>
      <c r="V48" s="63" t="s">
        <v>26</v>
      </c>
      <c r="W48" s="38" t="b">
        <f t="shared" si="15"/>
        <v>1</v>
      </c>
      <c r="X48" s="61" t="s">
        <v>101</v>
      </c>
      <c r="Y48" s="64">
        <v>286164011</v>
      </c>
      <c r="Z48" s="23">
        <f>+'[1]EJEC DESAGR JUN30-2024'!AP71</f>
        <v>651185623.79999995</v>
      </c>
      <c r="AA48" s="18">
        <f t="shared" si="3"/>
        <v>0</v>
      </c>
      <c r="AB48" s="32"/>
    </row>
    <row r="49" spans="1:28" ht="16.5" customHeight="1" x14ac:dyDescent="0.2">
      <c r="A49" s="37" t="s">
        <v>19</v>
      </c>
      <c r="B49" s="38" t="s">
        <v>49</v>
      </c>
      <c r="C49" s="38" t="s">
        <v>49</v>
      </c>
      <c r="D49" s="38" t="s">
        <v>49</v>
      </c>
      <c r="E49" s="60" t="s">
        <v>34</v>
      </c>
      <c r="F49" s="63" t="s">
        <v>29</v>
      </c>
      <c r="G49" s="60"/>
      <c r="H49" s="60"/>
      <c r="I49" s="61" t="s">
        <v>102</v>
      </c>
      <c r="J49" s="40">
        <f>+'[1]MAY-2024 '!M48</f>
        <v>390488000</v>
      </c>
      <c r="K49" s="62"/>
      <c r="L49" s="40">
        <f t="shared" si="12"/>
        <v>390488000</v>
      </c>
      <c r="M49" s="62"/>
      <c r="N49" s="62"/>
      <c r="O49" s="42">
        <f t="shared" si="14"/>
        <v>390488000</v>
      </c>
      <c r="Q49" s="37" t="s">
        <v>19</v>
      </c>
      <c r="R49" s="38" t="s">
        <v>49</v>
      </c>
      <c r="S49" s="38" t="s">
        <v>49</v>
      </c>
      <c r="T49" s="38" t="s">
        <v>49</v>
      </c>
      <c r="U49" s="60" t="s">
        <v>34</v>
      </c>
      <c r="V49" s="63" t="s">
        <v>29</v>
      </c>
      <c r="W49" s="38" t="b">
        <f t="shared" si="15"/>
        <v>1</v>
      </c>
      <c r="X49" s="61" t="s">
        <v>102</v>
      </c>
      <c r="Y49" s="70">
        <v>300000000</v>
      </c>
      <c r="Z49" s="23">
        <f>+'[1]EJEC DESAGR JUN30-2024'!AP72</f>
        <v>390488000</v>
      </c>
      <c r="AA49" s="18">
        <f t="shared" si="3"/>
        <v>0</v>
      </c>
      <c r="AB49" s="32"/>
    </row>
    <row r="50" spans="1:28" ht="15" customHeight="1" x14ac:dyDescent="0.2">
      <c r="A50" s="37" t="s">
        <v>19</v>
      </c>
      <c r="B50" s="38" t="s">
        <v>49</v>
      </c>
      <c r="C50" s="38" t="s">
        <v>49</v>
      </c>
      <c r="D50" s="38" t="s">
        <v>49</v>
      </c>
      <c r="E50" s="60" t="s">
        <v>34</v>
      </c>
      <c r="F50" s="63" t="s">
        <v>32</v>
      </c>
      <c r="G50" s="60"/>
      <c r="H50" s="60"/>
      <c r="I50" s="61" t="s">
        <v>103</v>
      </c>
      <c r="J50" s="40">
        <f>+'[1]MAY-2024 '!M49</f>
        <v>21998966</v>
      </c>
      <c r="K50" s="62"/>
      <c r="L50" s="40">
        <f t="shared" si="12"/>
        <v>21998966</v>
      </c>
      <c r="M50" s="62">
        <v>9000000</v>
      </c>
      <c r="N50" s="41"/>
      <c r="O50" s="42">
        <f t="shared" si="14"/>
        <v>12998966</v>
      </c>
      <c r="Q50" s="37" t="s">
        <v>19</v>
      </c>
      <c r="R50" s="38" t="s">
        <v>49</v>
      </c>
      <c r="S50" s="38" t="s">
        <v>49</v>
      </c>
      <c r="T50" s="38" t="s">
        <v>49</v>
      </c>
      <c r="U50" s="60" t="s">
        <v>34</v>
      </c>
      <c r="V50" s="63" t="s">
        <v>32</v>
      </c>
      <c r="W50" s="38" t="b">
        <f t="shared" si="15"/>
        <v>1</v>
      </c>
      <c r="X50" s="61" t="s">
        <v>103</v>
      </c>
      <c r="Y50" s="69" t="s">
        <v>104</v>
      </c>
      <c r="Z50" s="23">
        <f>+'[1]EJEC DESAGR JUN30-2024'!AP73</f>
        <v>12998966</v>
      </c>
      <c r="AA50" s="18">
        <f t="shared" si="3"/>
        <v>0</v>
      </c>
      <c r="AB50" s="32"/>
    </row>
    <row r="51" spans="1:28" ht="15" customHeight="1" x14ac:dyDescent="0.2">
      <c r="A51" s="37" t="s">
        <v>19</v>
      </c>
      <c r="B51" s="38" t="s">
        <v>49</v>
      </c>
      <c r="C51" s="38" t="s">
        <v>49</v>
      </c>
      <c r="D51" s="38" t="s">
        <v>49</v>
      </c>
      <c r="E51" s="60" t="s">
        <v>34</v>
      </c>
      <c r="F51" s="63" t="s">
        <v>37</v>
      </c>
      <c r="G51" s="60"/>
      <c r="H51" s="60"/>
      <c r="I51" s="61" t="s">
        <v>105</v>
      </c>
      <c r="J51" s="40">
        <f>+'[1]MAY-2024 '!M50</f>
        <v>700000</v>
      </c>
      <c r="K51" s="62"/>
      <c r="L51" s="40">
        <f t="shared" si="12"/>
        <v>700000</v>
      </c>
      <c r="M51" s="62"/>
      <c r="N51" s="62"/>
      <c r="O51" s="42">
        <f t="shared" si="14"/>
        <v>700000</v>
      </c>
      <c r="Q51" s="37" t="s">
        <v>19</v>
      </c>
      <c r="R51" s="38" t="s">
        <v>49</v>
      </c>
      <c r="S51" s="38" t="s">
        <v>49</v>
      </c>
      <c r="T51" s="38" t="s">
        <v>49</v>
      </c>
      <c r="U51" s="60" t="s">
        <v>34</v>
      </c>
      <c r="V51" s="63" t="s">
        <v>37</v>
      </c>
      <c r="W51" s="38" t="b">
        <f t="shared" si="15"/>
        <v>1</v>
      </c>
      <c r="X51" s="61" t="s">
        <v>105</v>
      </c>
      <c r="Y51" s="69">
        <v>0</v>
      </c>
      <c r="Z51" s="23">
        <f>+'[1]EJEC DESAGR JUN30-2024'!AP74</f>
        <v>700000</v>
      </c>
      <c r="AA51" s="18">
        <f t="shared" si="3"/>
        <v>0</v>
      </c>
      <c r="AB51" s="32"/>
    </row>
    <row r="52" spans="1:28" ht="15" customHeight="1" x14ac:dyDescent="0.2">
      <c r="A52" s="37" t="s">
        <v>19</v>
      </c>
      <c r="B52" s="38" t="s">
        <v>49</v>
      </c>
      <c r="C52" s="38" t="s">
        <v>49</v>
      </c>
      <c r="D52" s="38" t="s">
        <v>49</v>
      </c>
      <c r="E52" s="60" t="s">
        <v>34</v>
      </c>
      <c r="F52" s="63" t="s">
        <v>40</v>
      </c>
      <c r="G52" s="60"/>
      <c r="H52" s="60"/>
      <c r="I52" s="61" t="s">
        <v>106</v>
      </c>
      <c r="J52" s="40">
        <f>+'[1]MAY-2024 '!M51</f>
        <v>22883421</v>
      </c>
      <c r="K52" s="62"/>
      <c r="L52" s="40">
        <f t="shared" si="12"/>
        <v>22883421</v>
      </c>
      <c r="M52" s="62"/>
      <c r="N52" s="62">
        <v>9000000</v>
      </c>
      <c r="O52" s="42">
        <f t="shared" si="14"/>
        <v>31883421</v>
      </c>
      <c r="Q52" s="37" t="s">
        <v>19</v>
      </c>
      <c r="R52" s="38" t="s">
        <v>49</v>
      </c>
      <c r="S52" s="38" t="s">
        <v>49</v>
      </c>
      <c r="T52" s="38" t="s">
        <v>49</v>
      </c>
      <c r="U52" s="60" t="s">
        <v>34</v>
      </c>
      <c r="V52" s="63" t="s">
        <v>40</v>
      </c>
      <c r="W52" s="38" t="b">
        <f t="shared" si="15"/>
        <v>1</v>
      </c>
      <c r="X52" s="61" t="s">
        <v>106</v>
      </c>
      <c r="Y52" s="64">
        <v>26353884</v>
      </c>
      <c r="Z52" s="23">
        <f>+'[1]EJEC DESAGR JUN30-2024'!AP75</f>
        <v>31883421</v>
      </c>
      <c r="AA52" s="18">
        <f t="shared" si="3"/>
        <v>0</v>
      </c>
      <c r="AB52" s="32"/>
    </row>
    <row r="53" spans="1:28" s="101" customFormat="1" ht="27" customHeight="1" x14ac:dyDescent="0.25">
      <c r="A53" s="37" t="s">
        <v>19</v>
      </c>
      <c r="B53" s="38" t="s">
        <v>49</v>
      </c>
      <c r="C53" s="38" t="s">
        <v>49</v>
      </c>
      <c r="D53" s="38" t="s">
        <v>49</v>
      </c>
      <c r="E53" s="38" t="s">
        <v>34</v>
      </c>
      <c r="F53" s="39" t="s">
        <v>43</v>
      </c>
      <c r="G53" s="38"/>
      <c r="H53" s="38"/>
      <c r="I53" s="39" t="s">
        <v>107</v>
      </c>
      <c r="J53" s="40">
        <f>+'[1]MAY-2024 '!M52</f>
        <v>233425712.96000001</v>
      </c>
      <c r="K53" s="99"/>
      <c r="L53" s="40">
        <f t="shared" si="12"/>
        <v>233425712.96000001</v>
      </c>
      <c r="M53" s="99"/>
      <c r="N53" s="99"/>
      <c r="O53" s="100">
        <f t="shared" si="14"/>
        <v>233425712.96000001</v>
      </c>
      <c r="Q53" s="37" t="s">
        <v>19</v>
      </c>
      <c r="R53" s="38" t="s">
        <v>49</v>
      </c>
      <c r="S53" s="38" t="s">
        <v>49</v>
      </c>
      <c r="T53" s="38" t="s">
        <v>49</v>
      </c>
      <c r="U53" s="38" t="s">
        <v>34</v>
      </c>
      <c r="V53" s="39" t="s">
        <v>43</v>
      </c>
      <c r="W53" s="38" t="b">
        <f t="shared" si="15"/>
        <v>1</v>
      </c>
      <c r="X53" s="66" t="s">
        <v>107</v>
      </c>
      <c r="Y53" s="67">
        <v>103000000</v>
      </c>
      <c r="Z53" s="23">
        <f>+'[1]EJEC DESAGR JUN30-2024'!AP76</f>
        <v>233425712.96000001</v>
      </c>
      <c r="AA53" s="102">
        <f t="shared" si="3"/>
        <v>0</v>
      </c>
      <c r="AB53" s="103"/>
    </row>
    <row r="54" spans="1:28" ht="15" customHeight="1" x14ac:dyDescent="0.2">
      <c r="A54" s="37" t="s">
        <v>19</v>
      </c>
      <c r="B54" s="38" t="s">
        <v>49</v>
      </c>
      <c r="C54" s="38" t="s">
        <v>49</v>
      </c>
      <c r="D54" s="38" t="s">
        <v>49</v>
      </c>
      <c r="E54" s="60" t="s">
        <v>37</v>
      </c>
      <c r="F54" s="63" t="s">
        <v>23</v>
      </c>
      <c r="G54" s="60"/>
      <c r="H54" s="60"/>
      <c r="I54" s="61" t="s">
        <v>108</v>
      </c>
      <c r="J54" s="40">
        <f>+'[1]MAY-2024 '!M53</f>
        <v>505434361.75999999</v>
      </c>
      <c r="K54" s="62"/>
      <c r="L54" s="40">
        <f t="shared" si="12"/>
        <v>505434361.75999999</v>
      </c>
      <c r="M54" s="62"/>
      <c r="N54" s="62"/>
      <c r="O54" s="42">
        <f t="shared" si="14"/>
        <v>505434361.75999999</v>
      </c>
      <c r="Q54" s="37" t="s">
        <v>19</v>
      </c>
      <c r="R54" s="38" t="s">
        <v>49</v>
      </c>
      <c r="S54" s="38" t="s">
        <v>49</v>
      </c>
      <c r="T54" s="38" t="s">
        <v>49</v>
      </c>
      <c r="U54" s="60" t="s">
        <v>37</v>
      </c>
      <c r="V54" s="63" t="s">
        <v>23</v>
      </c>
      <c r="W54" s="38" t="b">
        <f t="shared" si="15"/>
        <v>1</v>
      </c>
      <c r="X54" s="61" t="s">
        <v>108</v>
      </c>
      <c r="Y54" s="64">
        <v>15228876</v>
      </c>
      <c r="Z54" s="23">
        <f>+'[1]EJEC DESAGR JUN30-2024'!AP78</f>
        <v>505434361.75999999</v>
      </c>
      <c r="AA54" s="18">
        <f t="shared" si="3"/>
        <v>0</v>
      </c>
      <c r="AB54" s="32"/>
    </row>
    <row r="55" spans="1:28" ht="16.5" customHeight="1" x14ac:dyDescent="0.2">
      <c r="A55" s="37" t="s">
        <v>19</v>
      </c>
      <c r="B55" s="38" t="s">
        <v>49</v>
      </c>
      <c r="C55" s="38" t="s">
        <v>49</v>
      </c>
      <c r="D55" s="38" t="s">
        <v>49</v>
      </c>
      <c r="E55" s="38" t="s">
        <v>37</v>
      </c>
      <c r="F55" s="39" t="s">
        <v>54</v>
      </c>
      <c r="G55" s="38"/>
      <c r="H55" s="38"/>
      <c r="I55" s="61" t="s">
        <v>109</v>
      </c>
      <c r="J55" s="40">
        <f>+'[1]MAY-2024 '!M54</f>
        <v>4618088023.4399996</v>
      </c>
      <c r="K55" s="62"/>
      <c r="L55" s="40">
        <f t="shared" si="12"/>
        <v>4618088023.4399996</v>
      </c>
      <c r="M55" s="62"/>
      <c r="N55" s="62"/>
      <c r="O55" s="42">
        <f t="shared" si="14"/>
        <v>4618088023.4399996</v>
      </c>
      <c r="Q55" s="37" t="s">
        <v>19</v>
      </c>
      <c r="R55" s="38" t="s">
        <v>49</v>
      </c>
      <c r="S55" s="38" t="s">
        <v>49</v>
      </c>
      <c r="T55" s="38" t="s">
        <v>49</v>
      </c>
      <c r="U55" s="38" t="s">
        <v>37</v>
      </c>
      <c r="V55" s="39" t="s">
        <v>54</v>
      </c>
      <c r="W55" s="38" t="b">
        <f t="shared" si="15"/>
        <v>1</v>
      </c>
      <c r="X55" s="61" t="s">
        <v>109</v>
      </c>
      <c r="Y55" s="69" t="s">
        <v>110</v>
      </c>
      <c r="Z55" s="23">
        <f>+'[1]EJEC DESAGR JUN30-2024'!AP79</f>
        <v>4618088023.4399996</v>
      </c>
      <c r="AA55" s="18">
        <f t="shared" si="3"/>
        <v>0</v>
      </c>
      <c r="AB55" s="32"/>
    </row>
    <row r="56" spans="1:28" ht="16.5" customHeight="1" x14ac:dyDescent="0.2">
      <c r="A56" s="37" t="s">
        <v>19</v>
      </c>
      <c r="B56" s="38" t="s">
        <v>49</v>
      </c>
      <c r="C56" s="38" t="s">
        <v>49</v>
      </c>
      <c r="D56" s="38" t="s">
        <v>49</v>
      </c>
      <c r="E56" s="38" t="s">
        <v>37</v>
      </c>
      <c r="F56" s="39" t="s">
        <v>26</v>
      </c>
      <c r="G56" s="38"/>
      <c r="H56" s="38"/>
      <c r="I56" s="63" t="s">
        <v>111</v>
      </c>
      <c r="J56" s="40">
        <f>+'[1]MAY-2024 '!M55</f>
        <v>519361508</v>
      </c>
      <c r="K56" s="62"/>
      <c r="L56" s="40">
        <f t="shared" si="12"/>
        <v>519361508</v>
      </c>
      <c r="M56" s="62"/>
      <c r="N56" s="41"/>
      <c r="O56" s="42">
        <f t="shared" si="14"/>
        <v>519361508</v>
      </c>
      <c r="Q56" s="37" t="s">
        <v>19</v>
      </c>
      <c r="R56" s="38" t="s">
        <v>49</v>
      </c>
      <c r="S56" s="38" t="s">
        <v>49</v>
      </c>
      <c r="T56" s="38" t="s">
        <v>49</v>
      </c>
      <c r="U56" s="38" t="s">
        <v>37</v>
      </c>
      <c r="V56" s="39" t="s">
        <v>26</v>
      </c>
      <c r="W56" s="38" t="b">
        <f t="shared" si="15"/>
        <v>1</v>
      </c>
      <c r="X56" s="63" t="s">
        <v>111</v>
      </c>
      <c r="Y56" s="69" t="s">
        <v>112</v>
      </c>
      <c r="Z56" s="23">
        <f>+'[1]EJEC DESAGR JUN30-2024'!AP80</f>
        <v>519361508</v>
      </c>
      <c r="AA56" s="18">
        <f t="shared" si="3"/>
        <v>0</v>
      </c>
      <c r="AB56" s="32"/>
    </row>
    <row r="57" spans="1:28" ht="15" customHeight="1" x14ac:dyDescent="0.2">
      <c r="A57" s="37" t="s">
        <v>19</v>
      </c>
      <c r="B57" s="38" t="s">
        <v>49</v>
      </c>
      <c r="C57" s="38" t="s">
        <v>49</v>
      </c>
      <c r="D57" s="38" t="s">
        <v>49</v>
      </c>
      <c r="E57" s="38" t="s">
        <v>40</v>
      </c>
      <c r="F57" s="39" t="s">
        <v>54</v>
      </c>
      <c r="G57" s="38"/>
      <c r="H57" s="38"/>
      <c r="I57" s="63" t="s">
        <v>113</v>
      </c>
      <c r="J57" s="40">
        <f>+'[1]MAY-2024 '!M56</f>
        <v>500000</v>
      </c>
      <c r="K57" s="62"/>
      <c r="L57" s="40">
        <f t="shared" si="12"/>
        <v>500000</v>
      </c>
      <c r="M57" s="62"/>
      <c r="N57" s="62">
        <v>297500</v>
      </c>
      <c r="O57" s="42">
        <f t="shared" si="14"/>
        <v>797500</v>
      </c>
      <c r="Q57" s="37" t="s">
        <v>19</v>
      </c>
      <c r="R57" s="38" t="s">
        <v>49</v>
      </c>
      <c r="S57" s="38" t="s">
        <v>49</v>
      </c>
      <c r="T57" s="38" t="s">
        <v>49</v>
      </c>
      <c r="U57" s="38" t="s">
        <v>40</v>
      </c>
      <c r="V57" s="39" t="s">
        <v>54</v>
      </c>
      <c r="W57" s="38" t="b">
        <f t="shared" si="15"/>
        <v>1</v>
      </c>
      <c r="X57" s="63" t="s">
        <v>113</v>
      </c>
      <c r="Y57" s="69">
        <v>0</v>
      </c>
      <c r="Z57" s="23">
        <f>+'[1]EJEC DESAGR JUN30-2024'!AP82</f>
        <v>797500</v>
      </c>
      <c r="AA57" s="18">
        <f t="shared" si="3"/>
        <v>0</v>
      </c>
      <c r="AB57" s="32"/>
    </row>
    <row r="58" spans="1:28" ht="16.5" customHeight="1" x14ac:dyDescent="0.2">
      <c r="A58" s="37" t="s">
        <v>19</v>
      </c>
      <c r="B58" s="38" t="s">
        <v>49</v>
      </c>
      <c r="C58" s="38" t="s">
        <v>49</v>
      </c>
      <c r="D58" s="38" t="s">
        <v>49</v>
      </c>
      <c r="E58" s="38" t="s">
        <v>40</v>
      </c>
      <c r="F58" s="39" t="s">
        <v>26</v>
      </c>
      <c r="G58" s="38"/>
      <c r="H58" s="38"/>
      <c r="I58" s="61" t="s">
        <v>114</v>
      </c>
      <c r="J58" s="40">
        <f>+'[1]MAY-2024 '!M57</f>
        <v>1017292632</v>
      </c>
      <c r="K58" s="62"/>
      <c r="L58" s="40">
        <f t="shared" si="12"/>
        <v>1017292632</v>
      </c>
      <c r="M58" s="62"/>
      <c r="N58" s="62"/>
      <c r="O58" s="42">
        <f t="shared" si="14"/>
        <v>1017292632</v>
      </c>
      <c r="Q58" s="37" t="s">
        <v>19</v>
      </c>
      <c r="R58" s="38" t="s">
        <v>49</v>
      </c>
      <c r="S58" s="38" t="s">
        <v>49</v>
      </c>
      <c r="T58" s="38" t="s">
        <v>49</v>
      </c>
      <c r="U58" s="38" t="s">
        <v>40</v>
      </c>
      <c r="V58" s="39" t="s">
        <v>26</v>
      </c>
      <c r="W58" s="38" t="b">
        <f t="shared" si="15"/>
        <v>1</v>
      </c>
      <c r="X58" s="61" t="s">
        <v>114</v>
      </c>
      <c r="Y58" s="69" t="s">
        <v>115</v>
      </c>
      <c r="Z58" s="23">
        <f>+'[1]EJEC DESAGR JUN30-2024'!AP83</f>
        <v>1017292632</v>
      </c>
      <c r="AA58" s="18">
        <f t="shared" si="3"/>
        <v>0</v>
      </c>
      <c r="AB58" s="32"/>
    </row>
    <row r="59" spans="1:28" s="101" customFormat="1" ht="27" customHeight="1" x14ac:dyDescent="0.25">
      <c r="A59" s="37" t="s">
        <v>19</v>
      </c>
      <c r="B59" s="38" t="s">
        <v>49</v>
      </c>
      <c r="C59" s="38" t="s">
        <v>49</v>
      </c>
      <c r="D59" s="38" t="s">
        <v>49</v>
      </c>
      <c r="E59" s="38" t="s">
        <v>40</v>
      </c>
      <c r="F59" s="39" t="s">
        <v>29</v>
      </c>
      <c r="G59" s="38"/>
      <c r="H59" s="38"/>
      <c r="I59" s="39" t="s">
        <v>116</v>
      </c>
      <c r="J59" s="40">
        <f>+'[1]MAY-2024 '!M58</f>
        <v>311314242.94999999</v>
      </c>
      <c r="K59" s="99"/>
      <c r="L59" s="40">
        <f t="shared" si="12"/>
        <v>311314242.94999999</v>
      </c>
      <c r="M59" s="99"/>
      <c r="N59" s="99"/>
      <c r="O59" s="100">
        <f t="shared" si="14"/>
        <v>311314242.94999999</v>
      </c>
      <c r="Q59" s="37" t="s">
        <v>19</v>
      </c>
      <c r="R59" s="38" t="s">
        <v>49</v>
      </c>
      <c r="S59" s="38" t="s">
        <v>49</v>
      </c>
      <c r="T59" s="38" t="s">
        <v>49</v>
      </c>
      <c r="U59" s="38" t="s">
        <v>40</v>
      </c>
      <c r="V59" s="39" t="s">
        <v>29</v>
      </c>
      <c r="W59" s="38" t="b">
        <f t="shared" si="15"/>
        <v>1</v>
      </c>
      <c r="X59" s="66" t="s">
        <v>116</v>
      </c>
      <c r="Y59" s="67">
        <v>114709396</v>
      </c>
      <c r="Z59" s="23">
        <f>+'[1]EJEC DESAGR JUN30-2024'!AP84</f>
        <v>311314242.94999999</v>
      </c>
      <c r="AA59" s="102">
        <f t="shared" si="3"/>
        <v>0</v>
      </c>
      <c r="AB59" s="103"/>
    </row>
    <row r="60" spans="1:28" ht="16.5" customHeight="1" x14ac:dyDescent="0.2">
      <c r="A60" s="37" t="s">
        <v>19</v>
      </c>
      <c r="B60" s="38" t="s">
        <v>49</v>
      </c>
      <c r="C60" s="38" t="s">
        <v>49</v>
      </c>
      <c r="D60" s="38" t="s">
        <v>49</v>
      </c>
      <c r="E60" s="38" t="s">
        <v>40</v>
      </c>
      <c r="F60" s="39" t="s">
        <v>32</v>
      </c>
      <c r="G60" s="38"/>
      <c r="H60" s="38"/>
      <c r="I60" s="61" t="s">
        <v>117</v>
      </c>
      <c r="J60" s="40">
        <f>+'[1]MAY-2024 '!M59</f>
        <v>936025868.61000001</v>
      </c>
      <c r="K60" s="62"/>
      <c r="L60" s="40">
        <f t="shared" si="12"/>
        <v>936025868.61000001</v>
      </c>
      <c r="M60" s="62"/>
      <c r="N60" s="62"/>
      <c r="O60" s="42">
        <f t="shared" si="14"/>
        <v>936025868.61000001</v>
      </c>
      <c r="Q60" s="37" t="s">
        <v>19</v>
      </c>
      <c r="R60" s="38" t="s">
        <v>49</v>
      </c>
      <c r="S60" s="38" t="s">
        <v>49</v>
      </c>
      <c r="T60" s="38" t="s">
        <v>49</v>
      </c>
      <c r="U60" s="38" t="s">
        <v>40</v>
      </c>
      <c r="V60" s="39" t="s">
        <v>32</v>
      </c>
      <c r="W60" s="38" t="b">
        <f t="shared" si="15"/>
        <v>1</v>
      </c>
      <c r="X60" s="61" t="s">
        <v>117</v>
      </c>
      <c r="Y60" s="69" t="s">
        <v>118</v>
      </c>
      <c r="Z60" s="23">
        <f>+'[1]EJEC DESAGR JUN30-2024'!AP85</f>
        <v>936025868.61000001</v>
      </c>
      <c r="AA60" s="18">
        <f t="shared" si="3"/>
        <v>0</v>
      </c>
      <c r="AB60" s="32"/>
    </row>
    <row r="61" spans="1:28" s="101" customFormat="1" ht="27" customHeight="1" x14ac:dyDescent="0.25">
      <c r="A61" s="37" t="s">
        <v>19</v>
      </c>
      <c r="B61" s="38" t="s">
        <v>49</v>
      </c>
      <c r="C61" s="38" t="s">
        <v>49</v>
      </c>
      <c r="D61" s="38" t="s">
        <v>49</v>
      </c>
      <c r="E61" s="38" t="s">
        <v>40</v>
      </c>
      <c r="F61" s="39" t="s">
        <v>37</v>
      </c>
      <c r="G61" s="38"/>
      <c r="H61" s="38"/>
      <c r="I61" s="39" t="s">
        <v>119</v>
      </c>
      <c r="J61" s="40">
        <f>+'[1]MAY-2024 '!M60</f>
        <v>773335461.22000003</v>
      </c>
      <c r="K61" s="99"/>
      <c r="L61" s="40">
        <f t="shared" si="12"/>
        <v>773335461.22000003</v>
      </c>
      <c r="M61" s="99"/>
      <c r="N61" s="99">
        <v>563000</v>
      </c>
      <c r="O61" s="100">
        <f t="shared" si="14"/>
        <v>773898461.22000003</v>
      </c>
      <c r="Q61" s="37" t="s">
        <v>19</v>
      </c>
      <c r="R61" s="38" t="s">
        <v>49</v>
      </c>
      <c r="S61" s="38" t="s">
        <v>49</v>
      </c>
      <c r="T61" s="38" t="s">
        <v>49</v>
      </c>
      <c r="U61" s="38" t="s">
        <v>40</v>
      </c>
      <c r="V61" s="39" t="s">
        <v>37</v>
      </c>
      <c r="W61" s="38" t="b">
        <f t="shared" si="15"/>
        <v>1</v>
      </c>
      <c r="X61" s="66" t="s">
        <v>119</v>
      </c>
      <c r="Y61" s="67">
        <v>96971950</v>
      </c>
      <c r="Z61" s="23">
        <f>+'[1]EJEC DESAGR JUN30-2024'!AP86</f>
        <v>773898461.22000003</v>
      </c>
      <c r="AA61" s="102">
        <f t="shared" si="3"/>
        <v>0</v>
      </c>
      <c r="AB61" s="103"/>
    </row>
    <row r="62" spans="1:28" s="101" customFormat="1" ht="27" customHeight="1" x14ac:dyDescent="0.25">
      <c r="A62" s="37" t="s">
        <v>19</v>
      </c>
      <c r="B62" s="38" t="s">
        <v>49</v>
      </c>
      <c r="C62" s="38" t="s">
        <v>49</v>
      </c>
      <c r="D62" s="38" t="s">
        <v>49</v>
      </c>
      <c r="E62" s="38" t="s">
        <v>40</v>
      </c>
      <c r="F62" s="39" t="s">
        <v>43</v>
      </c>
      <c r="G62" s="38"/>
      <c r="H62" s="38"/>
      <c r="I62" s="39" t="s">
        <v>120</v>
      </c>
      <c r="J62" s="40">
        <f>+'[1]MAY-2024 '!M61</f>
        <v>800000</v>
      </c>
      <c r="K62" s="99"/>
      <c r="L62" s="40">
        <f t="shared" si="12"/>
        <v>800000</v>
      </c>
      <c r="M62" s="99"/>
      <c r="N62" s="99"/>
      <c r="O62" s="100">
        <f t="shared" si="14"/>
        <v>800000</v>
      </c>
      <c r="Q62" s="37" t="s">
        <v>19</v>
      </c>
      <c r="R62" s="38" t="s">
        <v>49</v>
      </c>
      <c r="S62" s="38" t="s">
        <v>49</v>
      </c>
      <c r="T62" s="38" t="s">
        <v>49</v>
      </c>
      <c r="U62" s="38" t="s">
        <v>40</v>
      </c>
      <c r="V62" s="39" t="s">
        <v>43</v>
      </c>
      <c r="W62" s="38" t="b">
        <f t="shared" si="15"/>
        <v>1</v>
      </c>
      <c r="X62" s="66" t="s">
        <v>120</v>
      </c>
      <c r="Y62" s="67">
        <v>0</v>
      </c>
      <c r="Z62" s="23">
        <f>+'[1]EJEC DESAGR JUN30-2024'!AP87</f>
        <v>800000</v>
      </c>
      <c r="AA62" s="102">
        <f t="shared" si="3"/>
        <v>0</v>
      </c>
      <c r="AB62" s="103"/>
    </row>
    <row r="63" spans="1:28" ht="16.5" customHeight="1" x14ac:dyDescent="0.2">
      <c r="A63" s="37" t="s">
        <v>19</v>
      </c>
      <c r="B63" s="38" t="s">
        <v>49</v>
      </c>
      <c r="C63" s="38" t="s">
        <v>49</v>
      </c>
      <c r="D63" s="38" t="s">
        <v>49</v>
      </c>
      <c r="E63" s="38" t="s">
        <v>43</v>
      </c>
      <c r="F63" s="39" t="s">
        <v>54</v>
      </c>
      <c r="G63" s="38"/>
      <c r="H63" s="38"/>
      <c r="I63" s="61" t="s">
        <v>121</v>
      </c>
      <c r="J63" s="40">
        <f>+'[1]MAY-2024 '!M62</f>
        <v>271411620</v>
      </c>
      <c r="K63" s="62"/>
      <c r="L63" s="40">
        <f t="shared" si="12"/>
        <v>271411620</v>
      </c>
      <c r="M63" s="62"/>
      <c r="N63" s="62"/>
      <c r="O63" s="42">
        <f t="shared" si="14"/>
        <v>271411620</v>
      </c>
      <c r="Q63" s="37" t="s">
        <v>19</v>
      </c>
      <c r="R63" s="38" t="s">
        <v>49</v>
      </c>
      <c r="S63" s="38" t="s">
        <v>49</v>
      </c>
      <c r="T63" s="38" t="s">
        <v>49</v>
      </c>
      <c r="U63" s="38" t="s">
        <v>43</v>
      </c>
      <c r="V63" s="39" t="s">
        <v>54</v>
      </c>
      <c r="W63" s="38" t="b">
        <f t="shared" si="15"/>
        <v>1</v>
      </c>
      <c r="X63" s="61" t="s">
        <v>121</v>
      </c>
      <c r="Y63" s="69" t="s">
        <v>122</v>
      </c>
      <c r="Z63" s="23">
        <f>+'[1]EJEC DESAGR JUN30-2024'!AP89</f>
        <v>271411620</v>
      </c>
      <c r="AA63" s="18">
        <f t="shared" si="3"/>
        <v>0</v>
      </c>
      <c r="AB63" s="32"/>
    </row>
    <row r="64" spans="1:28" s="101" customFormat="1" ht="27" customHeight="1" x14ac:dyDescent="0.25">
      <c r="A64" s="37" t="s">
        <v>19</v>
      </c>
      <c r="B64" s="38" t="s">
        <v>49</v>
      </c>
      <c r="C64" s="38" t="s">
        <v>49</v>
      </c>
      <c r="D64" s="38" t="s">
        <v>49</v>
      </c>
      <c r="E64" s="38" t="s">
        <v>43</v>
      </c>
      <c r="F64" s="39" t="s">
        <v>26</v>
      </c>
      <c r="G64" s="38"/>
      <c r="H64" s="38"/>
      <c r="I64" s="39" t="s">
        <v>123</v>
      </c>
      <c r="J64" s="40">
        <f>+'[1]MAY-2024 '!M63</f>
        <v>64475441</v>
      </c>
      <c r="K64" s="99"/>
      <c r="L64" s="40">
        <f t="shared" si="12"/>
        <v>64475441</v>
      </c>
      <c r="M64" s="99"/>
      <c r="N64" s="99"/>
      <c r="O64" s="100">
        <f t="shared" si="14"/>
        <v>64475441</v>
      </c>
      <c r="Q64" s="37" t="s">
        <v>19</v>
      </c>
      <c r="R64" s="38" t="s">
        <v>49</v>
      </c>
      <c r="S64" s="38" t="s">
        <v>49</v>
      </c>
      <c r="T64" s="38" t="s">
        <v>49</v>
      </c>
      <c r="U64" s="38" t="s">
        <v>43</v>
      </c>
      <c r="V64" s="39" t="s">
        <v>26</v>
      </c>
      <c r="W64" s="38" t="b">
        <f t="shared" si="15"/>
        <v>1</v>
      </c>
      <c r="X64" s="66" t="s">
        <v>123</v>
      </c>
      <c r="Y64" s="67" t="s">
        <v>124</v>
      </c>
      <c r="Z64" s="23">
        <f>+'[1]EJEC DESAGR JUN30-2024'!AP90</f>
        <v>64475441</v>
      </c>
      <c r="AA64" s="102">
        <f t="shared" si="3"/>
        <v>0</v>
      </c>
      <c r="AB64" s="103"/>
    </row>
    <row r="65" spans="1:28" s="101" customFormat="1" ht="38.25" customHeight="1" x14ac:dyDescent="0.25">
      <c r="A65" s="37" t="s">
        <v>19</v>
      </c>
      <c r="B65" s="38" t="s">
        <v>49</v>
      </c>
      <c r="C65" s="38" t="s">
        <v>49</v>
      </c>
      <c r="D65" s="38" t="s">
        <v>49</v>
      </c>
      <c r="E65" s="38" t="s">
        <v>43</v>
      </c>
      <c r="F65" s="39" t="s">
        <v>29</v>
      </c>
      <c r="G65" s="38"/>
      <c r="H65" s="38"/>
      <c r="I65" s="39" t="s">
        <v>125</v>
      </c>
      <c r="J65" s="40">
        <f>+'[1]MAY-2024 '!M64</f>
        <v>25229124.16</v>
      </c>
      <c r="K65" s="99"/>
      <c r="L65" s="40">
        <f t="shared" si="12"/>
        <v>25229124.16</v>
      </c>
      <c r="M65" s="99"/>
      <c r="N65" s="99"/>
      <c r="O65" s="100">
        <f t="shared" si="14"/>
        <v>25229124.16</v>
      </c>
      <c r="Q65" s="37" t="s">
        <v>19</v>
      </c>
      <c r="R65" s="38" t="s">
        <v>49</v>
      </c>
      <c r="S65" s="38" t="s">
        <v>49</v>
      </c>
      <c r="T65" s="38" t="s">
        <v>49</v>
      </c>
      <c r="U65" s="38" t="s">
        <v>43</v>
      </c>
      <c r="V65" s="39" t="s">
        <v>29</v>
      </c>
      <c r="W65" s="38" t="b">
        <f t="shared" si="15"/>
        <v>1</v>
      </c>
      <c r="X65" s="66" t="s">
        <v>125</v>
      </c>
      <c r="Y65" s="67">
        <v>30000000</v>
      </c>
      <c r="Z65" s="23">
        <f>+'[1]EJEC DESAGR JUN30-2024'!AP91</f>
        <v>25229124.16</v>
      </c>
      <c r="AA65" s="102">
        <f t="shared" si="3"/>
        <v>0</v>
      </c>
      <c r="AB65" s="103"/>
    </row>
    <row r="66" spans="1:28" ht="16.5" customHeight="1" x14ac:dyDescent="0.2">
      <c r="A66" s="37" t="s">
        <v>19</v>
      </c>
      <c r="B66" s="38" t="s">
        <v>49</v>
      </c>
      <c r="C66" s="38" t="s">
        <v>49</v>
      </c>
      <c r="D66" s="38" t="s">
        <v>49</v>
      </c>
      <c r="E66" s="38" t="s">
        <v>43</v>
      </c>
      <c r="F66" s="39" t="s">
        <v>34</v>
      </c>
      <c r="G66" s="38"/>
      <c r="H66" s="38"/>
      <c r="I66" s="66" t="s">
        <v>126</v>
      </c>
      <c r="J66" s="40">
        <f>+'[1]MAY-2024 '!M65</f>
        <v>261553000</v>
      </c>
      <c r="K66" s="41"/>
      <c r="L66" s="40">
        <f t="shared" si="12"/>
        <v>261553000</v>
      </c>
      <c r="M66" s="41"/>
      <c r="N66" s="62"/>
      <c r="O66" s="42">
        <f t="shared" si="14"/>
        <v>261553000</v>
      </c>
      <c r="Q66" s="37" t="s">
        <v>19</v>
      </c>
      <c r="R66" s="38" t="s">
        <v>49</v>
      </c>
      <c r="S66" s="38" t="s">
        <v>49</v>
      </c>
      <c r="T66" s="38" t="s">
        <v>49</v>
      </c>
      <c r="U66" s="38" t="s">
        <v>43</v>
      </c>
      <c r="V66" s="39" t="s">
        <v>34</v>
      </c>
      <c r="W66" s="38" t="b">
        <f t="shared" si="15"/>
        <v>1</v>
      </c>
      <c r="X66" s="66" t="s">
        <v>126</v>
      </c>
      <c r="Y66" s="44" t="s">
        <v>127</v>
      </c>
      <c r="Z66" s="23">
        <f>+'[1]EJEC DESAGR JUN30-2024'!AP92</f>
        <v>261553000</v>
      </c>
      <c r="AA66" s="18">
        <f t="shared" si="3"/>
        <v>0</v>
      </c>
      <c r="AB66" s="32"/>
    </row>
    <row r="67" spans="1:28" ht="16.5" customHeight="1" x14ac:dyDescent="0.2">
      <c r="A67" s="37" t="s">
        <v>19</v>
      </c>
      <c r="B67" s="38" t="s">
        <v>49</v>
      </c>
      <c r="C67" s="38" t="s">
        <v>49</v>
      </c>
      <c r="D67" s="38" t="s">
        <v>49</v>
      </c>
      <c r="E67" s="38" t="s">
        <v>43</v>
      </c>
      <c r="F67" s="39" t="s">
        <v>37</v>
      </c>
      <c r="G67" s="38"/>
      <c r="H67" s="38"/>
      <c r="I67" s="39" t="s">
        <v>128</v>
      </c>
      <c r="J67" s="40">
        <f>+'[1]MAY-2024 '!M66</f>
        <v>439160000</v>
      </c>
      <c r="K67" s="41">
        <v>300000000</v>
      </c>
      <c r="L67" s="40">
        <f t="shared" si="12"/>
        <v>139160000</v>
      </c>
      <c r="M67" s="41">
        <f>2298689</f>
        <v>2298689</v>
      </c>
      <c r="N67" s="41"/>
      <c r="O67" s="42">
        <f t="shared" si="14"/>
        <v>136861311</v>
      </c>
      <c r="Q67" s="37" t="s">
        <v>19</v>
      </c>
      <c r="R67" s="38" t="s">
        <v>49</v>
      </c>
      <c r="S67" s="38" t="s">
        <v>49</v>
      </c>
      <c r="T67" s="38" t="s">
        <v>49</v>
      </c>
      <c r="U67" s="38" t="s">
        <v>43</v>
      </c>
      <c r="V67" s="39" t="s">
        <v>37</v>
      </c>
      <c r="W67" s="38" t="b">
        <f t="shared" si="15"/>
        <v>1</v>
      </c>
      <c r="X67" s="39" t="s">
        <v>128</v>
      </c>
      <c r="Y67" s="67">
        <v>34000000</v>
      </c>
      <c r="Z67" s="23">
        <f>+'[1]EJEC DESAGR JUN30-2024'!AP93</f>
        <v>136861311</v>
      </c>
      <c r="AA67" s="18">
        <f t="shared" si="3"/>
        <v>0</v>
      </c>
      <c r="AB67" s="32"/>
    </row>
    <row r="68" spans="1:28" ht="16.5" customHeight="1" thickBot="1" x14ac:dyDescent="0.25">
      <c r="A68" s="37" t="s">
        <v>19</v>
      </c>
      <c r="B68" s="38" t="s">
        <v>49</v>
      </c>
      <c r="C68" s="38" t="s">
        <v>49</v>
      </c>
      <c r="D68" s="38" t="s">
        <v>49</v>
      </c>
      <c r="E68" s="38" t="s">
        <v>46</v>
      </c>
      <c r="F68" s="38"/>
      <c r="G68" s="38"/>
      <c r="H68" s="38"/>
      <c r="I68" s="39" t="s">
        <v>129</v>
      </c>
      <c r="J68" s="40">
        <f>+'[1]MAY-2024 '!M67</f>
        <v>294594910.45999998</v>
      </c>
      <c r="K68" s="41"/>
      <c r="L68" s="40">
        <f t="shared" si="12"/>
        <v>294594910.45999998</v>
      </c>
      <c r="M68" s="41"/>
      <c r="N68" s="41"/>
      <c r="O68" s="42">
        <f t="shared" si="14"/>
        <v>294594910.45999998</v>
      </c>
      <c r="Q68" s="37" t="s">
        <v>19</v>
      </c>
      <c r="R68" s="38" t="s">
        <v>49</v>
      </c>
      <c r="S68" s="38" t="s">
        <v>49</v>
      </c>
      <c r="T68" s="38" t="s">
        <v>49</v>
      </c>
      <c r="U68" s="38" t="s">
        <v>46</v>
      </c>
      <c r="V68" s="38"/>
      <c r="W68" s="38" t="b">
        <f t="shared" si="15"/>
        <v>1</v>
      </c>
      <c r="X68" s="39" t="s">
        <v>129</v>
      </c>
      <c r="Y68" s="67">
        <v>400000000</v>
      </c>
      <c r="Z68" s="23">
        <f>+'[1]EJEC DESAGR JUN30-2024'!AP94</f>
        <v>294534910.45999998</v>
      </c>
      <c r="AA68" s="68">
        <f t="shared" si="3"/>
        <v>-60000</v>
      </c>
      <c r="AB68" s="32"/>
    </row>
    <row r="69" spans="1:28" s="16" customFormat="1" ht="15" customHeight="1" thickTop="1" thickBot="1" x14ac:dyDescent="0.25">
      <c r="A69" s="33" t="s">
        <v>19</v>
      </c>
      <c r="B69" s="34" t="s">
        <v>67</v>
      </c>
      <c r="C69" s="34"/>
      <c r="D69" s="34"/>
      <c r="E69" s="34"/>
      <c r="F69" s="34"/>
      <c r="G69" s="34"/>
      <c r="H69" s="34"/>
      <c r="I69" s="35" t="s">
        <v>130</v>
      </c>
      <c r="J69" s="36">
        <f t="shared" ref="J69:O69" si="16">SUM(J70:J74)</f>
        <v>1973000000</v>
      </c>
      <c r="K69" s="36">
        <f t="shared" si="16"/>
        <v>0</v>
      </c>
      <c r="L69" s="36">
        <f t="shared" si="16"/>
        <v>1973000000</v>
      </c>
      <c r="M69" s="36">
        <f t="shared" si="16"/>
        <v>0</v>
      </c>
      <c r="N69" s="36">
        <f t="shared" si="16"/>
        <v>0</v>
      </c>
      <c r="O69" s="36">
        <f t="shared" si="16"/>
        <v>1973000000</v>
      </c>
      <c r="R69" s="17"/>
      <c r="Z69" s="23">
        <f>+'[1]EJEC DESAGR JUN30-2024'!AP95</f>
        <v>1973000000</v>
      </c>
      <c r="AA69" s="18">
        <f t="shared" si="3"/>
        <v>0</v>
      </c>
      <c r="AB69" s="32"/>
    </row>
    <row r="70" spans="1:28" ht="16.5" customHeight="1" thickTop="1" x14ac:dyDescent="0.2">
      <c r="A70" s="37" t="s">
        <v>19</v>
      </c>
      <c r="B70" s="38" t="s">
        <v>67</v>
      </c>
      <c r="C70" s="38" t="s">
        <v>131</v>
      </c>
      <c r="D70" s="38" t="s">
        <v>49</v>
      </c>
      <c r="E70" s="38" t="s">
        <v>132</v>
      </c>
      <c r="F70" s="39" t="s">
        <v>23</v>
      </c>
      <c r="G70" s="38"/>
      <c r="H70" s="38"/>
      <c r="I70" s="39" t="s">
        <v>133</v>
      </c>
      <c r="J70" s="40">
        <f>+'[1]ABR-2024'!M69</f>
        <v>125000000</v>
      </c>
      <c r="K70" s="41"/>
      <c r="L70" s="40">
        <f t="shared" si="12"/>
        <v>125000000</v>
      </c>
      <c r="M70" s="41"/>
      <c r="N70" s="41"/>
      <c r="O70" s="42">
        <f t="shared" ref="O70:O74" si="17">+L70+N70-M70</f>
        <v>125000000</v>
      </c>
      <c r="Z70" s="23">
        <f>+'[1]EJEC DESAGR JUN30-2024'!AP99</f>
        <v>125000000</v>
      </c>
      <c r="AA70" s="18">
        <f t="shared" si="3"/>
        <v>0</v>
      </c>
      <c r="AB70" s="32"/>
    </row>
    <row r="71" spans="1:28" ht="16.5" customHeight="1" x14ac:dyDescent="0.2">
      <c r="A71" s="37" t="s">
        <v>19</v>
      </c>
      <c r="B71" s="38" t="s">
        <v>67</v>
      </c>
      <c r="C71" s="38" t="s">
        <v>131</v>
      </c>
      <c r="D71" s="38" t="s">
        <v>49</v>
      </c>
      <c r="E71" s="38" t="s">
        <v>132</v>
      </c>
      <c r="F71" s="39" t="s">
        <v>54</v>
      </c>
      <c r="G71" s="38"/>
      <c r="H71" s="38"/>
      <c r="I71" s="39" t="s">
        <v>134</v>
      </c>
      <c r="J71" s="40">
        <f>+'[1]ABR-2024'!M70</f>
        <v>125000000</v>
      </c>
      <c r="K71" s="41"/>
      <c r="L71" s="40">
        <f t="shared" si="12"/>
        <v>125000000</v>
      </c>
      <c r="M71" s="41"/>
      <c r="N71" s="41"/>
      <c r="O71" s="42">
        <f t="shared" si="17"/>
        <v>125000000</v>
      </c>
      <c r="Z71" s="23">
        <f>+'[1]EJEC DESAGR JUN30-2024'!AP100</f>
        <v>125000000</v>
      </c>
      <c r="AA71" s="18">
        <f t="shared" si="3"/>
        <v>0</v>
      </c>
      <c r="AB71" s="32"/>
    </row>
    <row r="72" spans="1:28" ht="16.5" customHeight="1" x14ac:dyDescent="0.2">
      <c r="A72" s="37" t="s">
        <v>19</v>
      </c>
      <c r="B72" s="38" t="s">
        <v>67</v>
      </c>
      <c r="C72" s="38" t="s">
        <v>135</v>
      </c>
      <c r="D72" s="38" t="s">
        <v>20</v>
      </c>
      <c r="E72" s="38" t="s">
        <v>23</v>
      </c>
      <c r="F72" s="39"/>
      <c r="G72" s="38"/>
      <c r="H72" s="38"/>
      <c r="I72" s="39" t="s">
        <v>136</v>
      </c>
      <c r="J72" s="40">
        <f>+'[1]ABR-2024'!M71</f>
        <v>1686433348</v>
      </c>
      <c r="K72" s="41"/>
      <c r="L72" s="40">
        <f t="shared" si="12"/>
        <v>1686433348</v>
      </c>
      <c r="M72" s="41"/>
      <c r="N72" s="41"/>
      <c r="O72" s="42">
        <f t="shared" si="17"/>
        <v>1686433348</v>
      </c>
      <c r="Z72" s="23">
        <f>+'[1]EJEC DESAGR JUN30-2024'!AP103</f>
        <v>1686433348</v>
      </c>
      <c r="AA72" s="18">
        <f t="shared" si="3"/>
        <v>0</v>
      </c>
      <c r="AB72" s="32"/>
    </row>
    <row r="73" spans="1:28" ht="16.5" customHeight="1" x14ac:dyDescent="0.2">
      <c r="A73" s="37" t="s">
        <v>19</v>
      </c>
      <c r="B73" s="38" t="s">
        <v>67</v>
      </c>
      <c r="C73" s="38" t="s">
        <v>135</v>
      </c>
      <c r="D73" s="38" t="s">
        <v>20</v>
      </c>
      <c r="E73" s="50" t="s">
        <v>54</v>
      </c>
      <c r="F73" s="38"/>
      <c r="G73" s="38"/>
      <c r="H73" s="38"/>
      <c r="I73" s="61" t="s">
        <v>137</v>
      </c>
      <c r="J73" s="40">
        <f>+'[1]ABR-2024'!M72</f>
        <v>0</v>
      </c>
      <c r="K73" s="41"/>
      <c r="L73" s="40">
        <f t="shared" si="12"/>
        <v>0</v>
      </c>
      <c r="M73" s="41"/>
      <c r="N73" s="41"/>
      <c r="O73" s="42">
        <f t="shared" si="17"/>
        <v>0</v>
      </c>
      <c r="Z73" s="23">
        <f>+'[1]EJEC DESAGR JUN30-2024'!AP104</f>
        <v>0</v>
      </c>
      <c r="AA73" s="18">
        <f t="shared" si="3"/>
        <v>0</v>
      </c>
      <c r="AB73" s="32"/>
    </row>
    <row r="74" spans="1:28" s="101" customFormat="1" ht="27" customHeight="1" thickBot="1" x14ac:dyDescent="0.3">
      <c r="A74" s="37" t="s">
        <v>19</v>
      </c>
      <c r="B74" s="38" t="s">
        <v>67</v>
      </c>
      <c r="C74" s="38" t="s">
        <v>135</v>
      </c>
      <c r="D74" s="38" t="s">
        <v>20</v>
      </c>
      <c r="E74" s="50" t="s">
        <v>29</v>
      </c>
      <c r="F74" s="38"/>
      <c r="G74" s="38"/>
      <c r="H74" s="38"/>
      <c r="I74" s="63" t="s">
        <v>138</v>
      </c>
      <c r="J74" s="40">
        <f>+'[1]ABR-2024'!M73</f>
        <v>36566652</v>
      </c>
      <c r="K74" s="99"/>
      <c r="L74" s="40">
        <f t="shared" si="12"/>
        <v>36566652</v>
      </c>
      <c r="M74" s="99"/>
      <c r="N74" s="99"/>
      <c r="O74" s="100">
        <f t="shared" si="17"/>
        <v>36566652</v>
      </c>
      <c r="R74" s="107"/>
      <c r="Z74" s="23">
        <f>+'[1]EJEC DESAGR JUN30-2024'!AP105</f>
        <v>36566652</v>
      </c>
      <c r="AA74" s="105">
        <f t="shared" si="3"/>
        <v>0</v>
      </c>
      <c r="AB74" s="103"/>
    </row>
    <row r="75" spans="1:28" s="16" customFormat="1" ht="23.25" customHeight="1" thickTop="1" thickBot="1" x14ac:dyDescent="0.25">
      <c r="A75" s="33" t="s">
        <v>19</v>
      </c>
      <c r="B75" s="34" t="s">
        <v>139</v>
      </c>
      <c r="C75" s="34"/>
      <c r="D75" s="34"/>
      <c r="E75" s="34"/>
      <c r="F75" s="34"/>
      <c r="G75" s="34"/>
      <c r="H75" s="34"/>
      <c r="I75" s="35" t="s">
        <v>140</v>
      </c>
      <c r="J75" s="49">
        <f t="shared" ref="J75:O75" si="18">SUM(J76:J79)</f>
        <v>318000000</v>
      </c>
      <c r="K75" s="49">
        <f t="shared" si="18"/>
        <v>0</v>
      </c>
      <c r="L75" s="49">
        <f t="shared" si="18"/>
        <v>318000000</v>
      </c>
      <c r="M75" s="49">
        <f t="shared" si="18"/>
        <v>0</v>
      </c>
      <c r="N75" s="49">
        <f t="shared" si="18"/>
        <v>0</v>
      </c>
      <c r="O75" s="49">
        <f t="shared" si="18"/>
        <v>318000000</v>
      </c>
      <c r="R75" s="17"/>
      <c r="Z75" s="23">
        <f>+'[1]EJEC DESAGR JUN30-2024'!AP106</f>
        <v>69000000</v>
      </c>
      <c r="AA75" s="18">
        <f t="shared" si="3"/>
        <v>-249000000</v>
      </c>
      <c r="AB75" s="32"/>
    </row>
    <row r="76" spans="1:28" ht="15" customHeight="1" thickTop="1" x14ac:dyDescent="0.2">
      <c r="A76" s="37" t="s">
        <v>19</v>
      </c>
      <c r="B76" s="38" t="s">
        <v>139</v>
      </c>
      <c r="C76" s="38" t="s">
        <v>20</v>
      </c>
      <c r="D76" s="38" t="s">
        <v>49</v>
      </c>
      <c r="E76" s="38" t="s">
        <v>34</v>
      </c>
      <c r="F76" s="38"/>
      <c r="G76" s="38"/>
      <c r="H76" s="38"/>
      <c r="I76" s="39" t="s">
        <v>141</v>
      </c>
      <c r="J76" s="40">
        <f>+'[1]ABR-2024'!M75</f>
        <v>15000000</v>
      </c>
      <c r="K76" s="71"/>
      <c r="L76" s="40">
        <f t="shared" si="12"/>
        <v>15000000</v>
      </c>
      <c r="M76" s="71"/>
      <c r="N76" s="41"/>
      <c r="O76" s="42">
        <f t="shared" ref="O76:O79" si="19">+L76+N76-M76</f>
        <v>15000000</v>
      </c>
      <c r="Z76" s="23">
        <f>+'[1]EJEC DESAGR JUN30-2024'!AP107</f>
        <v>15000000</v>
      </c>
      <c r="AA76" s="18">
        <f t="shared" si="3"/>
        <v>0</v>
      </c>
      <c r="AB76" s="32"/>
    </row>
    <row r="77" spans="1:28" ht="16.5" customHeight="1" x14ac:dyDescent="0.2">
      <c r="A77" s="37" t="s">
        <v>19</v>
      </c>
      <c r="B77" s="38" t="s">
        <v>139</v>
      </c>
      <c r="C77" s="38" t="s">
        <v>131</v>
      </c>
      <c r="D77" s="38" t="s">
        <v>20</v>
      </c>
      <c r="E77" s="38"/>
      <c r="F77" s="38"/>
      <c r="G77" s="38"/>
      <c r="H77" s="38"/>
      <c r="I77" s="39" t="s">
        <v>142</v>
      </c>
      <c r="J77" s="40">
        <f>+'[1]ABR-2024'!M76</f>
        <v>249000000</v>
      </c>
      <c r="K77" s="71"/>
      <c r="L77" s="40">
        <f t="shared" si="12"/>
        <v>249000000</v>
      </c>
      <c r="M77" s="71"/>
      <c r="N77" s="41"/>
      <c r="O77" s="42">
        <f t="shared" si="19"/>
        <v>249000000</v>
      </c>
      <c r="Z77" s="72"/>
      <c r="AA77" s="18">
        <f t="shared" si="3"/>
        <v>-249000000</v>
      </c>
      <c r="AB77" s="32"/>
    </row>
    <row r="78" spans="1:28" ht="16.5" customHeight="1" x14ac:dyDescent="0.2">
      <c r="A78" s="37" t="s">
        <v>19</v>
      </c>
      <c r="B78" s="38" t="s">
        <v>139</v>
      </c>
      <c r="C78" s="38" t="s">
        <v>143</v>
      </c>
      <c r="D78" s="38" t="s">
        <v>20</v>
      </c>
      <c r="E78" s="60" t="s">
        <v>26</v>
      </c>
      <c r="F78" s="38"/>
      <c r="G78" s="38"/>
      <c r="H78" s="38"/>
      <c r="I78" s="39" t="s">
        <v>144</v>
      </c>
      <c r="J78" s="40">
        <f>+'[1]ABR-2024'!M77</f>
        <v>1000000</v>
      </c>
      <c r="K78" s="71"/>
      <c r="L78" s="40">
        <f t="shared" si="12"/>
        <v>1000000</v>
      </c>
      <c r="M78" s="71"/>
      <c r="N78" s="41"/>
      <c r="O78" s="42">
        <f t="shared" si="19"/>
        <v>1000000</v>
      </c>
      <c r="Z78" s="23">
        <f>+'[1]EJEC DESAGR JUN30-2024'!AP112</f>
        <v>1000000</v>
      </c>
      <c r="AA78" s="18">
        <f t="shared" si="3"/>
        <v>0</v>
      </c>
      <c r="AB78" s="32"/>
    </row>
    <row r="79" spans="1:28" ht="16.5" customHeight="1" thickBot="1" x14ac:dyDescent="0.25">
      <c r="A79" s="37" t="s">
        <v>19</v>
      </c>
      <c r="B79" s="38" t="s">
        <v>139</v>
      </c>
      <c r="C79" s="38" t="s">
        <v>143</v>
      </c>
      <c r="D79" s="38" t="s">
        <v>49</v>
      </c>
      <c r="E79" s="38" t="s">
        <v>23</v>
      </c>
      <c r="F79" s="38"/>
      <c r="G79" s="38"/>
      <c r="H79" s="38"/>
      <c r="I79" s="39" t="s">
        <v>145</v>
      </c>
      <c r="J79" s="40">
        <f>+'[1]ABR-2024'!M78</f>
        <v>53000000</v>
      </c>
      <c r="K79" s="71"/>
      <c r="L79" s="40">
        <f t="shared" si="12"/>
        <v>53000000</v>
      </c>
      <c r="M79" s="71"/>
      <c r="N79" s="41"/>
      <c r="O79" s="42">
        <f t="shared" si="19"/>
        <v>53000000</v>
      </c>
      <c r="Z79" s="23">
        <f>+'[1]EJEC DESAGR JUN30-2024'!AP114</f>
        <v>53000000</v>
      </c>
      <c r="AA79" s="18">
        <f t="shared" ref="AA79" si="20">+Z79-O79</f>
        <v>0</v>
      </c>
      <c r="AB79" s="32"/>
    </row>
    <row r="80" spans="1:28" s="74" customFormat="1" ht="27.75" customHeight="1" thickTop="1" thickBot="1" x14ac:dyDescent="0.3">
      <c r="A80" s="96" t="s">
        <v>146</v>
      </c>
      <c r="B80" s="97"/>
      <c r="C80" s="97"/>
      <c r="D80" s="97"/>
      <c r="E80" s="97"/>
      <c r="F80" s="97"/>
      <c r="G80" s="97"/>
      <c r="H80" s="97"/>
      <c r="I80" s="98"/>
      <c r="J80" s="73">
        <f t="shared" ref="J80:O80" si="21">+J84+J87+J90+J93</f>
        <v>74472264014</v>
      </c>
      <c r="K80" s="73">
        <f t="shared" si="21"/>
        <v>12202761207</v>
      </c>
      <c r="L80" s="73">
        <f t="shared" si="21"/>
        <v>62269502807</v>
      </c>
      <c r="M80" s="73">
        <f t="shared" si="21"/>
        <v>0</v>
      </c>
      <c r="N80" s="73">
        <f t="shared" si="21"/>
        <v>0</v>
      </c>
      <c r="O80" s="73">
        <f t="shared" si="21"/>
        <v>62269502807</v>
      </c>
      <c r="R80" s="75"/>
      <c r="Z80" s="23">
        <f>+'[1]EJEC DESAGR JUN30-2024'!AP115</f>
        <v>62269502807</v>
      </c>
      <c r="AA80" s="76">
        <f>+Z80-O80</f>
        <v>0</v>
      </c>
      <c r="AB80" s="76">
        <f>+AA80+AA4+AA67</f>
        <v>12751761207</v>
      </c>
    </row>
    <row r="81" spans="1:27" s="101" customFormat="1" ht="51" customHeight="1" thickTop="1" x14ac:dyDescent="0.25">
      <c r="A81" s="37" t="s">
        <v>147</v>
      </c>
      <c r="B81" s="38" t="s">
        <v>148</v>
      </c>
      <c r="C81" s="38" t="s">
        <v>149</v>
      </c>
      <c r="D81" s="38">
        <v>10</v>
      </c>
      <c r="E81" s="38" t="s">
        <v>150</v>
      </c>
      <c r="F81" s="38">
        <v>212009</v>
      </c>
      <c r="G81" s="38" t="s">
        <v>49</v>
      </c>
      <c r="H81" s="38">
        <v>11</v>
      </c>
      <c r="I81" s="39" t="s">
        <v>151</v>
      </c>
      <c r="J81" s="40">
        <f>+'[1]ABR-2024'!M80</f>
        <v>2045000000</v>
      </c>
      <c r="K81" s="71">
        <v>50000000</v>
      </c>
      <c r="L81" s="40">
        <f t="shared" si="12"/>
        <v>1995000000</v>
      </c>
      <c r="M81" s="71"/>
      <c r="N81" s="99"/>
      <c r="O81" s="100">
        <f t="shared" ref="O81:O83" si="22">+L81+N81-M81</f>
        <v>1995000000</v>
      </c>
      <c r="R81" s="107"/>
      <c r="Z81" s="108">
        <f>+'[1]EJEC DESAGR JUN30-2024'!AP123</f>
        <v>1995000000</v>
      </c>
      <c r="AA81" s="108">
        <f>+O81-Z81</f>
        <v>0</v>
      </c>
    </row>
    <row r="82" spans="1:27" s="101" customFormat="1" ht="54" customHeight="1" x14ac:dyDescent="0.25">
      <c r="A82" s="37" t="s">
        <v>147</v>
      </c>
      <c r="B82" s="38" t="s">
        <v>148</v>
      </c>
      <c r="C82" s="38" t="s">
        <v>149</v>
      </c>
      <c r="D82" s="38">
        <v>10</v>
      </c>
      <c r="E82" s="38" t="s">
        <v>150</v>
      </c>
      <c r="F82" s="38">
        <v>212010</v>
      </c>
      <c r="G82" s="38" t="s">
        <v>49</v>
      </c>
      <c r="H82" s="38">
        <v>11</v>
      </c>
      <c r="I82" s="39" t="s">
        <v>152</v>
      </c>
      <c r="J82" s="40">
        <f>+'[1]ABR-2024'!M81</f>
        <v>1350000000</v>
      </c>
      <c r="K82" s="71">
        <v>50000000</v>
      </c>
      <c r="L82" s="40">
        <f t="shared" si="12"/>
        <v>1300000000</v>
      </c>
      <c r="M82" s="71"/>
      <c r="N82" s="99"/>
      <c r="O82" s="100">
        <f t="shared" si="22"/>
        <v>1300000000</v>
      </c>
      <c r="R82" s="107"/>
      <c r="Z82" s="108">
        <f>+'[1]EJEC DESAGR JUN30-2024'!AP124</f>
        <v>1300000000</v>
      </c>
      <c r="AA82" s="108">
        <f t="shared" ref="AA82:AA93" si="23">+O82-Z82</f>
        <v>0</v>
      </c>
    </row>
    <row r="83" spans="1:27" s="101" customFormat="1" ht="48.75" customHeight="1" thickBot="1" x14ac:dyDescent="0.3">
      <c r="A83" s="37" t="s">
        <v>147</v>
      </c>
      <c r="B83" s="38" t="s">
        <v>148</v>
      </c>
      <c r="C83" s="38" t="s">
        <v>149</v>
      </c>
      <c r="D83" s="38">
        <v>10</v>
      </c>
      <c r="E83" s="38" t="s">
        <v>150</v>
      </c>
      <c r="F83" s="38">
        <v>212011</v>
      </c>
      <c r="G83" s="38" t="s">
        <v>49</v>
      </c>
      <c r="H83" s="38">
        <v>11</v>
      </c>
      <c r="I83" s="39" t="s">
        <v>153</v>
      </c>
      <c r="J83" s="40">
        <f>+'[1]ABR-2024'!M82</f>
        <v>2836536017</v>
      </c>
      <c r="K83" s="71"/>
      <c r="L83" s="40">
        <f t="shared" si="12"/>
        <v>2836536017</v>
      </c>
      <c r="M83" s="71"/>
      <c r="N83" s="99"/>
      <c r="O83" s="100">
        <f t="shared" si="22"/>
        <v>2836536017</v>
      </c>
      <c r="R83" s="107"/>
      <c r="Z83" s="108">
        <f>+'[1]EJEC DESAGR JUN30-2024'!AP125</f>
        <v>2836536017</v>
      </c>
      <c r="AA83" s="108">
        <f t="shared" si="23"/>
        <v>0</v>
      </c>
    </row>
    <row r="84" spans="1:27" s="55" customFormat="1" ht="46.5" customHeight="1" thickTop="1" thickBot="1" x14ac:dyDescent="0.25">
      <c r="A84" s="51" t="s">
        <v>147</v>
      </c>
      <c r="B84" s="52" t="s">
        <v>148</v>
      </c>
      <c r="C84" s="52" t="s">
        <v>149</v>
      </c>
      <c r="D84" s="52">
        <v>10</v>
      </c>
      <c r="E84" s="52"/>
      <c r="F84" s="52"/>
      <c r="G84" s="52" t="s">
        <v>1</v>
      </c>
      <c r="H84" s="52"/>
      <c r="I84" s="109" t="s">
        <v>154</v>
      </c>
      <c r="J84" s="54">
        <f>SUM(J81:J83)</f>
        <v>6231536017</v>
      </c>
      <c r="K84" s="54">
        <f t="shared" ref="K84:O84" si="24">SUM(K81:K83)</f>
        <v>100000000</v>
      </c>
      <c r="L84" s="54">
        <f t="shared" si="24"/>
        <v>6131536017</v>
      </c>
      <c r="M84" s="54">
        <f t="shared" si="24"/>
        <v>0</v>
      </c>
      <c r="N84" s="54">
        <f t="shared" si="24"/>
        <v>0</v>
      </c>
      <c r="O84" s="78">
        <f t="shared" si="24"/>
        <v>6131536017</v>
      </c>
      <c r="R84" s="56"/>
      <c r="Z84" s="79">
        <f>+'[1]EJEC DESAGR JUN30-2024'!AP119</f>
        <v>6131536017</v>
      </c>
      <c r="AA84" s="77">
        <f t="shared" si="23"/>
        <v>0</v>
      </c>
    </row>
    <row r="85" spans="1:27" s="101" customFormat="1" ht="59.25" customHeight="1" thickTop="1" x14ac:dyDescent="0.25">
      <c r="A85" s="37" t="s">
        <v>147</v>
      </c>
      <c r="B85" s="38" t="s">
        <v>148</v>
      </c>
      <c r="C85" s="38" t="s">
        <v>149</v>
      </c>
      <c r="D85" s="38">
        <v>11</v>
      </c>
      <c r="E85" s="38" t="s">
        <v>150</v>
      </c>
      <c r="F85" s="38">
        <v>212025</v>
      </c>
      <c r="G85" s="38" t="s">
        <v>49</v>
      </c>
      <c r="H85" s="38">
        <v>11</v>
      </c>
      <c r="I85" s="39" t="s">
        <v>155</v>
      </c>
      <c r="J85" s="40">
        <f>+'[1]ABR-2024'!M84</f>
        <v>209043693</v>
      </c>
      <c r="K85" s="71"/>
      <c r="L85" s="40">
        <f t="shared" si="12"/>
        <v>209043693</v>
      </c>
      <c r="M85" s="71"/>
      <c r="N85" s="99"/>
      <c r="O85" s="100">
        <f t="shared" ref="O85:O86" si="25">+L85+N85-M85</f>
        <v>209043693</v>
      </c>
      <c r="R85" s="107"/>
      <c r="Z85" s="108">
        <f>+'[1]EJEC DESAGR JUN30-2024'!AP130</f>
        <v>209043693</v>
      </c>
      <c r="AA85" s="108">
        <f t="shared" si="23"/>
        <v>0</v>
      </c>
    </row>
    <row r="86" spans="1:27" s="101" customFormat="1" ht="63" customHeight="1" thickBot="1" x14ac:dyDescent="0.3">
      <c r="A86" s="37" t="s">
        <v>147</v>
      </c>
      <c r="B86" s="38" t="s">
        <v>148</v>
      </c>
      <c r="C86" s="38" t="s">
        <v>149</v>
      </c>
      <c r="D86" s="38">
        <v>11</v>
      </c>
      <c r="E86" s="38" t="s">
        <v>150</v>
      </c>
      <c r="F86" s="38">
        <v>212026</v>
      </c>
      <c r="G86" s="38" t="s">
        <v>49</v>
      </c>
      <c r="H86" s="38">
        <v>11</v>
      </c>
      <c r="I86" s="39" t="s">
        <v>155</v>
      </c>
      <c r="J86" s="40">
        <f>+'[1]ABR-2024'!M85</f>
        <v>1544660763</v>
      </c>
      <c r="K86" s="71">
        <v>45806944</v>
      </c>
      <c r="L86" s="40">
        <f t="shared" si="12"/>
        <v>1498853819</v>
      </c>
      <c r="M86" s="71"/>
      <c r="N86" s="99"/>
      <c r="O86" s="100">
        <f t="shared" si="25"/>
        <v>1498853819</v>
      </c>
      <c r="R86" s="107"/>
      <c r="Z86" s="108">
        <f>+'[1]EJEC DESAGR JUN30-2024'!AP131</f>
        <v>1498853819</v>
      </c>
      <c r="AA86" s="108">
        <f t="shared" si="23"/>
        <v>0</v>
      </c>
    </row>
    <row r="87" spans="1:27" s="55" customFormat="1" ht="33" customHeight="1" thickTop="1" thickBot="1" x14ac:dyDescent="0.25">
      <c r="A87" s="51" t="s">
        <v>147</v>
      </c>
      <c r="B87" s="52" t="s">
        <v>148</v>
      </c>
      <c r="C87" s="52" t="s">
        <v>149</v>
      </c>
      <c r="D87" s="52">
        <v>11</v>
      </c>
      <c r="E87" s="52" t="s">
        <v>1</v>
      </c>
      <c r="F87" s="52"/>
      <c r="G87" s="52" t="s">
        <v>1</v>
      </c>
      <c r="H87" s="52"/>
      <c r="I87" s="109" t="s">
        <v>156</v>
      </c>
      <c r="J87" s="54">
        <f>SUM(J85:J86)</f>
        <v>1753704456</v>
      </c>
      <c r="K87" s="54">
        <f t="shared" ref="K87:O87" si="26">SUM(K85:K86)</f>
        <v>45806944</v>
      </c>
      <c r="L87" s="54">
        <f t="shared" si="26"/>
        <v>1707897512</v>
      </c>
      <c r="M87" s="54">
        <f t="shared" si="26"/>
        <v>0</v>
      </c>
      <c r="N87" s="54">
        <f t="shared" si="26"/>
        <v>0</v>
      </c>
      <c r="O87" s="54">
        <f t="shared" si="26"/>
        <v>1707897512</v>
      </c>
      <c r="R87" s="56"/>
      <c r="Z87" s="79">
        <f>+'[1]EJEC DESAGR JUN30-2024'!AP127</f>
        <v>1707897512</v>
      </c>
      <c r="AA87" s="77">
        <f t="shared" si="23"/>
        <v>0</v>
      </c>
    </row>
    <row r="88" spans="1:27" s="101" customFormat="1" ht="59.25" customHeight="1" thickTop="1" x14ac:dyDescent="0.25">
      <c r="A88" s="37" t="s">
        <v>147</v>
      </c>
      <c r="B88" s="38" t="s">
        <v>148</v>
      </c>
      <c r="C88" s="38" t="s">
        <v>149</v>
      </c>
      <c r="D88" s="38">
        <v>12</v>
      </c>
      <c r="E88" s="38" t="s">
        <v>150</v>
      </c>
      <c r="F88" s="38"/>
      <c r="G88" s="38" t="s">
        <v>49</v>
      </c>
      <c r="H88" s="38">
        <v>11</v>
      </c>
      <c r="I88" s="39" t="s">
        <v>157</v>
      </c>
      <c r="J88" s="40">
        <f>+'[1]ABR-2024'!M87</f>
        <v>18287400000</v>
      </c>
      <c r="K88" s="71">
        <v>1851988188</v>
      </c>
      <c r="L88" s="40">
        <f t="shared" si="12"/>
        <v>16435411812</v>
      </c>
      <c r="M88" s="71"/>
      <c r="N88" s="99"/>
      <c r="O88" s="100">
        <f t="shared" ref="O88:O89" si="27">+L88+N88-M88</f>
        <v>16435411812</v>
      </c>
      <c r="R88" s="107"/>
      <c r="Z88" s="108">
        <f>+'[1]EJEC DESAGR JUN30-2024'!AP136</f>
        <v>16435411812</v>
      </c>
      <c r="AA88" s="108">
        <f t="shared" si="23"/>
        <v>0</v>
      </c>
    </row>
    <row r="89" spans="1:27" s="101" customFormat="1" ht="54.75" customHeight="1" thickBot="1" x14ac:dyDescent="0.3">
      <c r="A89" s="37" t="s">
        <v>147</v>
      </c>
      <c r="B89" s="38" t="s">
        <v>148</v>
      </c>
      <c r="C89" s="38" t="s">
        <v>149</v>
      </c>
      <c r="D89" s="38">
        <v>12</v>
      </c>
      <c r="E89" s="38" t="s">
        <v>150</v>
      </c>
      <c r="F89" s="38"/>
      <c r="G89" s="38" t="s">
        <v>67</v>
      </c>
      <c r="H89" s="38">
        <v>11</v>
      </c>
      <c r="I89" s="39" t="s">
        <v>158</v>
      </c>
      <c r="J89" s="40">
        <f>+'[1]ABR-2024'!M88</f>
        <v>46716045460</v>
      </c>
      <c r="K89" s="71">
        <v>10104966075</v>
      </c>
      <c r="L89" s="40">
        <f t="shared" si="12"/>
        <v>36611079385</v>
      </c>
      <c r="M89" s="71"/>
      <c r="N89" s="99"/>
      <c r="O89" s="100">
        <f t="shared" si="27"/>
        <v>36611079385</v>
      </c>
      <c r="R89" s="107"/>
      <c r="Z89" s="108">
        <f>+'[1]EJEC DESAGR JUN30-2024'!AP137</f>
        <v>36611079385</v>
      </c>
      <c r="AA89" s="108">
        <f t="shared" si="23"/>
        <v>0</v>
      </c>
    </row>
    <row r="90" spans="1:27" s="55" customFormat="1" ht="42.75" customHeight="1" thickTop="1" thickBot="1" x14ac:dyDescent="0.25">
      <c r="A90" s="51" t="s">
        <v>147</v>
      </c>
      <c r="B90" s="52" t="s">
        <v>148</v>
      </c>
      <c r="C90" s="52" t="s">
        <v>149</v>
      </c>
      <c r="D90" s="52">
        <v>12</v>
      </c>
      <c r="E90" s="52"/>
      <c r="F90" s="52"/>
      <c r="G90" s="52" t="s">
        <v>1</v>
      </c>
      <c r="H90" s="52"/>
      <c r="I90" s="109" t="s">
        <v>159</v>
      </c>
      <c r="J90" s="54">
        <f t="shared" ref="J90:O90" si="28">SUM(J88:J89)</f>
        <v>65003445460</v>
      </c>
      <c r="K90" s="54">
        <f t="shared" si="28"/>
        <v>11956954263</v>
      </c>
      <c r="L90" s="54">
        <f t="shared" si="28"/>
        <v>53046491197</v>
      </c>
      <c r="M90" s="54">
        <f t="shared" si="28"/>
        <v>0</v>
      </c>
      <c r="N90" s="54">
        <f t="shared" si="28"/>
        <v>0</v>
      </c>
      <c r="O90" s="78">
        <f t="shared" si="28"/>
        <v>53046491197</v>
      </c>
      <c r="R90" s="56"/>
      <c r="Z90" s="79">
        <f>+'[1]EJEC DESAGR JUN30-2024'!AP133</f>
        <v>53046491197</v>
      </c>
      <c r="AA90" s="77">
        <f t="shared" si="23"/>
        <v>0</v>
      </c>
    </row>
    <row r="91" spans="1:27" s="101" customFormat="1" ht="54.75" customHeight="1" thickTop="1" x14ac:dyDescent="0.25">
      <c r="A91" s="37" t="s">
        <v>147</v>
      </c>
      <c r="B91" s="38" t="s">
        <v>160</v>
      </c>
      <c r="C91" s="38" t="s">
        <v>149</v>
      </c>
      <c r="D91" s="38">
        <v>1</v>
      </c>
      <c r="E91" s="38" t="s">
        <v>161</v>
      </c>
      <c r="F91" s="38" t="s">
        <v>162</v>
      </c>
      <c r="G91" s="38" t="s">
        <v>49</v>
      </c>
      <c r="H91" s="38">
        <v>11</v>
      </c>
      <c r="I91" s="39" t="s">
        <v>163</v>
      </c>
      <c r="J91" s="40">
        <f>+'[1]ABR-2024'!M90</f>
        <v>88000000</v>
      </c>
      <c r="K91" s="71">
        <v>78623752</v>
      </c>
      <c r="L91" s="40">
        <f t="shared" si="12"/>
        <v>9376248</v>
      </c>
      <c r="M91" s="71"/>
      <c r="N91" s="99"/>
      <c r="O91" s="100">
        <f t="shared" ref="O91" si="29">+L91+N91-M91</f>
        <v>9376248</v>
      </c>
      <c r="R91" s="107"/>
      <c r="Z91" s="108">
        <f>+'[1]EJEC DESAGR JUN30-2024'!AP144</f>
        <v>9376248</v>
      </c>
      <c r="AA91" s="108">
        <f t="shared" si="23"/>
        <v>0</v>
      </c>
    </row>
    <row r="92" spans="1:27" s="101" customFormat="1" ht="51" customHeight="1" thickBot="1" x14ac:dyDescent="0.3">
      <c r="A92" s="37" t="s">
        <v>147</v>
      </c>
      <c r="B92" s="38" t="s">
        <v>160</v>
      </c>
      <c r="C92" s="38" t="s">
        <v>149</v>
      </c>
      <c r="D92" s="38">
        <v>1</v>
      </c>
      <c r="E92" s="38" t="s">
        <v>161</v>
      </c>
      <c r="F92" s="38" t="s">
        <v>164</v>
      </c>
      <c r="G92" s="38" t="s">
        <v>49</v>
      </c>
      <c r="H92" s="38">
        <v>11</v>
      </c>
      <c r="I92" s="39" t="s">
        <v>165</v>
      </c>
      <c r="J92" s="40">
        <f>+'[1]ABR-2024'!M91</f>
        <v>1395578081</v>
      </c>
      <c r="K92" s="71">
        <v>21376248</v>
      </c>
      <c r="L92" s="40">
        <f t="shared" si="12"/>
        <v>1374201833</v>
      </c>
      <c r="M92" s="71"/>
      <c r="N92" s="99"/>
      <c r="O92" s="100">
        <f>+L92+N92-M92</f>
        <v>1374201833</v>
      </c>
      <c r="R92" s="107"/>
      <c r="Z92" s="108">
        <f>+'[1]EJEC DESAGR JUN30-2024'!AP145</f>
        <v>1374201833</v>
      </c>
      <c r="AA92" s="108">
        <f t="shared" si="23"/>
        <v>0</v>
      </c>
    </row>
    <row r="93" spans="1:27" s="55" customFormat="1" ht="54" customHeight="1" thickTop="1" thickBot="1" x14ac:dyDescent="0.25">
      <c r="A93" s="51" t="s">
        <v>147</v>
      </c>
      <c r="B93" s="52" t="s">
        <v>148</v>
      </c>
      <c r="C93" s="52" t="s">
        <v>149</v>
      </c>
      <c r="D93" s="52">
        <v>1</v>
      </c>
      <c r="E93" s="52" t="s">
        <v>1</v>
      </c>
      <c r="F93" s="52"/>
      <c r="G93" s="52" t="s">
        <v>1</v>
      </c>
      <c r="H93" s="52"/>
      <c r="I93" s="109" t="s">
        <v>166</v>
      </c>
      <c r="J93" s="54">
        <f>SUM(J91:J92)</f>
        <v>1483578081</v>
      </c>
      <c r="K93" s="54">
        <f t="shared" ref="K93:O93" si="30">SUM(K91:K92)</f>
        <v>100000000</v>
      </c>
      <c r="L93" s="54">
        <f t="shared" si="30"/>
        <v>1383578081</v>
      </c>
      <c r="M93" s="54">
        <f t="shared" si="30"/>
        <v>0</v>
      </c>
      <c r="N93" s="54">
        <f t="shared" si="30"/>
        <v>0</v>
      </c>
      <c r="O93" s="54">
        <f t="shared" si="30"/>
        <v>1383578081</v>
      </c>
      <c r="R93" s="56"/>
      <c r="Z93" s="79">
        <f>+'[1]EJEC DESAGR JUN30-2024'!AP141</f>
        <v>1383578081</v>
      </c>
      <c r="AA93" s="77">
        <f t="shared" si="23"/>
        <v>0</v>
      </c>
    </row>
    <row r="94" spans="1:27" s="81" customFormat="1" ht="17.25" customHeight="1" thickTop="1" x14ac:dyDescent="0.25">
      <c r="A94" s="80"/>
      <c r="B94" s="80"/>
      <c r="C94" s="80"/>
      <c r="D94" s="80"/>
      <c r="E94" s="80"/>
      <c r="F94" s="80"/>
      <c r="G94" s="80"/>
      <c r="H94" s="80"/>
      <c r="J94" s="82"/>
      <c r="K94" s="82"/>
      <c r="L94" s="82"/>
      <c r="M94" s="82"/>
      <c r="N94" s="82"/>
      <c r="O94" s="83"/>
      <c r="R94" s="84"/>
    </row>
    <row r="95" spans="1:27" ht="0" hidden="1" customHeight="1" x14ac:dyDescent="0.2">
      <c r="A95" s="85"/>
      <c r="B95" s="85"/>
      <c r="C95" s="85"/>
      <c r="D95" s="85"/>
      <c r="E95" s="85"/>
      <c r="F95" s="85"/>
    </row>
    <row r="96" spans="1:27" x14ac:dyDescent="0.2">
      <c r="A96" s="89" t="s">
        <v>167</v>
      </c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</row>
  </sheetData>
  <sheetProtection algorithmName="SHA-512" hashValue="SI4sC982ESwkMQWHnK/olWBW6QhqwpxH3Ym+m/T76Xo5grmP0QuQDdnsjkN4weVbm7mnhQ4oVVc1YN7w9385kA==" saltValue="U7/cEX3k0lfZHwqtPHpwUQ==" spinCount="100000" sheet="1" objects="1" scenarios="1"/>
  <mergeCells count="7">
    <mergeCell ref="A96:O96"/>
    <mergeCell ref="A1:F1"/>
    <mergeCell ref="A2:M2"/>
    <mergeCell ref="A3:O3"/>
    <mergeCell ref="A5:I5"/>
    <mergeCell ref="A6:I6"/>
    <mergeCell ref="A80:I80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JUN-2024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 Elias Romero Cruz</cp:lastModifiedBy>
  <dcterms:created xsi:type="dcterms:W3CDTF">2024-07-10T21:18:58Z</dcterms:created>
  <dcterms:modified xsi:type="dcterms:W3CDTF">2024-07-10T21:49:58Z</dcterms:modified>
</cp:coreProperties>
</file>