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marte.honos.col\GIT_FIN\24\APOYO FINANCIERO\INFORMES PAG WEB\5.2C Modificaciones al presupuesto\"/>
    </mc:Choice>
  </mc:AlternateContent>
  <xr:revisionPtr revIDLastSave="0" documentId="14_{B0A00431-2F83-4CA9-BE8E-2DB9BEBF9955}" xr6:coauthVersionLast="47" xr6:coauthVersionMax="47" xr10:uidLastSave="{00000000-0000-0000-0000-000000000000}"/>
  <bookViews>
    <workbookView xWindow="-120" yWindow="-120" windowWidth="20730" windowHeight="11040" xr2:uid="{5A4784FD-ABCF-4356-A7B5-598BA9D6DAFE}"/>
  </bookViews>
  <sheets>
    <sheet name="NOVIEMBRE 202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M91" i="1"/>
  <c r="L91" i="1"/>
  <c r="K91" i="1"/>
  <c r="J91" i="1"/>
  <c r="O90" i="1"/>
  <c r="O89" i="1"/>
  <c r="O91" i="1" s="1"/>
  <c r="N88" i="1"/>
  <c r="M88" i="1"/>
  <c r="L88" i="1"/>
  <c r="J88" i="1"/>
  <c r="O87" i="1"/>
  <c r="O86" i="1"/>
  <c r="O88" i="1" s="1"/>
  <c r="K86" i="1"/>
  <c r="K88" i="1" s="1"/>
  <c r="N85" i="1"/>
  <c r="M85" i="1"/>
  <c r="L85" i="1"/>
  <c r="J85" i="1"/>
  <c r="O84" i="1"/>
  <c r="K84" i="1"/>
  <c r="K85" i="1" s="1"/>
  <c r="O83" i="1"/>
  <c r="O85" i="1" s="1"/>
  <c r="N82" i="1"/>
  <c r="M82" i="1"/>
  <c r="L82" i="1"/>
  <c r="K82" i="1"/>
  <c r="J82" i="1"/>
  <c r="J78" i="1" s="1"/>
  <c r="O81" i="1"/>
  <c r="O80" i="1"/>
  <c r="O79" i="1"/>
  <c r="O82" i="1" s="1"/>
  <c r="K79" i="1"/>
  <c r="N78" i="1"/>
  <c r="M78" i="1"/>
  <c r="L78" i="1"/>
  <c r="O77" i="1"/>
  <c r="O76" i="1"/>
  <c r="O75" i="1"/>
  <c r="O74" i="1"/>
  <c r="O73" i="1"/>
  <c r="O72" i="1"/>
  <c r="O71" i="1" s="1"/>
  <c r="N71" i="1"/>
  <c r="M71" i="1"/>
  <c r="L71" i="1"/>
  <c r="K71" i="1"/>
  <c r="J71" i="1"/>
  <c r="O70" i="1"/>
  <c r="O69" i="1"/>
  <c r="O68" i="1"/>
  <c r="O67" i="1"/>
  <c r="O66" i="1"/>
  <c r="O65" i="1" s="1"/>
  <c r="N65" i="1"/>
  <c r="M65" i="1"/>
  <c r="L65" i="1"/>
  <c r="K65" i="1"/>
  <c r="J65" i="1"/>
  <c r="O64" i="1"/>
  <c r="O63" i="1"/>
  <c r="O62" i="1"/>
  <c r="O61" i="1"/>
  <c r="O60" i="1"/>
  <c r="O59" i="1"/>
  <c r="O58" i="1"/>
  <c r="O57" i="1"/>
  <c r="O56" i="1"/>
  <c r="M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 s="1"/>
  <c r="N34" i="1"/>
  <c r="M34" i="1"/>
  <c r="L34" i="1"/>
  <c r="K34" i="1"/>
  <c r="J34" i="1"/>
  <c r="O33" i="1"/>
  <c r="O32" i="1"/>
  <c r="O26" i="1" s="1"/>
  <c r="N32" i="1"/>
  <c r="O31" i="1"/>
  <c r="O30" i="1"/>
  <c r="O29" i="1"/>
  <c r="O28" i="1"/>
  <c r="O27" i="1"/>
  <c r="N26" i="1"/>
  <c r="M26" i="1"/>
  <c r="L26" i="1"/>
  <c r="K26" i="1"/>
  <c r="J26" i="1"/>
  <c r="O25" i="1"/>
  <c r="O24" i="1"/>
  <c r="O23" i="1"/>
  <c r="O22" i="1"/>
  <c r="O18" i="1" s="1"/>
  <c r="O21" i="1"/>
  <c r="O20" i="1"/>
  <c r="O19" i="1"/>
  <c r="N18" i="1"/>
  <c r="M18" i="1"/>
  <c r="L18" i="1"/>
  <c r="L7" i="1" s="1"/>
  <c r="L6" i="1" s="1"/>
  <c r="L5" i="1" s="1"/>
  <c r="K18" i="1"/>
  <c r="J18" i="1"/>
  <c r="O17" i="1"/>
  <c r="O16" i="1"/>
  <c r="O15" i="1"/>
  <c r="O14" i="1"/>
  <c r="O13" i="1"/>
  <c r="O12" i="1"/>
  <c r="O11" i="1"/>
  <c r="O10" i="1"/>
  <c r="O9" i="1"/>
  <c r="O8" i="1" s="1"/>
  <c r="O7" i="1" s="1"/>
  <c r="N8" i="1"/>
  <c r="N7" i="1" s="1"/>
  <c r="N6" i="1" s="1"/>
  <c r="N5" i="1" s="1"/>
  <c r="M8" i="1"/>
  <c r="L8" i="1"/>
  <c r="K8" i="1"/>
  <c r="K7" i="1" s="1"/>
  <c r="K6" i="1" s="1"/>
  <c r="J8" i="1"/>
  <c r="J7" i="1" s="1"/>
  <c r="J6" i="1" s="1"/>
  <c r="J5" i="1" s="1"/>
  <c r="M7" i="1"/>
  <c r="M6" i="1" s="1"/>
  <c r="M5" i="1" s="1"/>
  <c r="O6" i="1" l="1"/>
  <c r="O78" i="1"/>
  <c r="K78" i="1"/>
  <c r="K5" i="1" s="1"/>
  <c r="O5" i="1" l="1"/>
</calcChain>
</file>

<file path=xl/sharedStrings.xml><?xml version="1.0" encoding="utf-8"?>
<sst xmlns="http://schemas.openxmlformats.org/spreadsheetml/2006/main" count="558" uniqueCount="140">
  <si>
    <t>VIGENCIA FISCAL: 2024</t>
  </si>
  <si>
    <t/>
  </si>
  <si>
    <t>UEJ: 02-14-01 AGENCIA DE RENOVACIÓN DEL TERRITORIO ART - GESTIÓN GENERAL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</si>
  <si>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</si>
  <si>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</si>
  <si>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</si>
  <si>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</si>
  <si>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</si>
  <si>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</si>
  <si>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</si>
  <si>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</si>
  <si>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RECURSOS BLOQUEADOS</t>
  </si>
  <si>
    <t>APROPIACION ACTUAL</t>
  </si>
  <si>
    <t>CONTRACREDITO</t>
  </si>
  <si>
    <t>CREDITO</t>
  </si>
  <si>
    <t>APROPIACION  FINAL</t>
  </si>
  <si>
    <t>TOTAL PRESUPUESTO 2024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</si>
  <si>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</si>
  <si>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</si>
  <si>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</si>
  <si>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</si>
  <si>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</si>
  <si>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</si>
  <si>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</si>
  <si>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</si>
  <si>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</si>
  <si>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</si>
  <si>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</si>
  <si>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</si>
  <si>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</si>
  <si>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</si>
  <si>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</si>
  <si>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</si>
  <si>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</si>
  <si>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</si>
  <si>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</si>
  <si>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</si>
  <si>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</si>
  <si>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</si>
  <si>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</si>
  <si>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</si>
  <si>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</si>
  <si>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</si>
  <si>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</si>
  <si>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</si>
  <si>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</si>
  <si>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</si>
  <si>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</si>
  <si>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</si>
  <si>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</si>
  <si>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</si>
  <si>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</si>
  <si>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</si>
  <si>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</si>
  <si>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</si>
  <si>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</si>
  <si>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</si>
  <si>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</si>
  <si>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016</t>
  </si>
  <si>
    <t>PRIMA DE COORDINACIÓN</t>
  </si>
  <si>
    <t>030</t>
  </si>
  <si>
    <t>BONIFICACIÓN DE DIRECCIÓN</t>
  </si>
  <si>
    <t>ADQUISICIÓN DE BIENES  Y SERVICIOS</t>
  </si>
  <si>
    <t>MUEBLES, INSTRUMENTOS MUSICALES, ARTÍCULOS DE DEPORTE Y ANTIGÜEDADES</t>
  </si>
  <si>
    <t>MAQUINARIA Y APARATOS ELÉCTRICOS</t>
  </si>
  <si>
    <t>EQUIPO Y APARATOS DE RADIO, TELEVISIÓN Y COMUNICACIONES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</si>
  <si>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</si>
  <si>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</si>
  <si>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</si>
  <si>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</si>
  <si>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</si>
  <si>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</si>
  <si>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</si>
  <si>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</si>
  <si>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</si>
  <si>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</si>
  <si>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</si>
  <si>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</si>
  <si>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</si>
  <si>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</si>
  <si>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</si>
  <si>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</si>
  <si>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</si>
  <si>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</si>
  <si>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</si>
  <si>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</si>
  <si>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</si>
  <si>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</si>
  <si>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</si>
  <si>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</si>
  <si>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</si>
  <si>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</si>
  <si>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</si>
  <si>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</si>
  <si>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</si>
  <si>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</si>
  <si>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</si>
  <si>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</si>
  <si>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CONCILIACIONES</t>
  </si>
  <si>
    <t>REEMBOLSO DE DEMANDAS, ARBITRAJES Y CONCILIACIONES EXTRAJUDICIALES</t>
  </si>
  <si>
    <t>08</t>
  </si>
  <si>
    <t>GASTOS POR TRIBUTOS, MULTAS, SANCIONES E INTERESES DE MORA</t>
  </si>
  <si>
    <t>IMPUESTO SOBRE VEHÍCULOS AUTOMOTORES</t>
  </si>
  <si>
    <t>CUOTA DE FISCALIZACIÓN Y AUDITAJE REC 10 SSF</t>
  </si>
  <si>
    <t>CUOTA DE FISCALIZACIÓN Y AUDITAJE REC 11 SSF</t>
  </si>
  <si>
    <t>05</t>
  </si>
  <si>
    <t>SANCIONES ADMINISTRATIVAS</t>
  </si>
  <si>
    <t>IMPUESTOS, CONTRIBUCIONES Y TASAS</t>
  </si>
  <si>
    <t>FINANCIEROS</t>
  </si>
  <si>
    <t>C - GASTOS DE INVERSION</t>
  </si>
  <si>
    <t>C</t>
  </si>
  <si>
    <t>0212</t>
  </si>
  <si>
    <t>1000</t>
  </si>
  <si>
    <t>51202J</t>
  </si>
  <si>
    <t>0212009</t>
  </si>
  <si>
    <t>ADQUIS. DE BYS - SERVICIO DE APOYO FINANCIERO A PROYECTOS DE INVERSIÓN - APOYO A LA IMPLEMENTACION Y FINANCIACION DE LOS PROGRAMAS DE DESARROLLO CON ENFOQUE TERRITORIAL - PDET EN LOS TERRITORIOS PRIORIZADOS A NIVEL NACIONAL</t>
  </si>
  <si>
    <t>0212010</t>
  </si>
  <si>
    <t>ADQUIS. DE BYS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</si>
  <si>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</si>
  <si>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ADQUIS. DE BYS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</si>
  <si>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</si>
  <si>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0212025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</si>
  <si>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</si>
  <si>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0212026</t>
  </si>
  <si>
    <t>OPTIMIZACION DE LA MEDICION DEL AVANCE EN LA IMPLEMENTACION DE LOS PDET  NACIONAL</t>
  </si>
  <si>
    <t>0212002</t>
  </si>
  <si>
    <t>ADQUIS. DE BYS - SERVICIO DE ACOMPAÑAMIENTO TÉCNICO PARA LA FORMULACIÓN Y ESTRUCTURACIÓN DE PROYECTOS ESTRATÉGICOS PARA LA RENOVACIÓN DEL TERRITORIO - CONTRIBUCIÓN AL CIERRE DE BRECHAS A TRAVÉS DE LA IMPLEMENTACIÓN DE PROYECTOS PARA LA TRANSFORMACIÓ</t>
  </si>
  <si>
    <t>0212030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</si>
  <si>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</si>
  <si>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</si>
  <si>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0299</t>
  </si>
  <si>
    <t>53105B</t>
  </si>
  <si>
    <t>0299054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</si>
  <si>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</si>
  <si>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0299066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</si>
  <si>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</si>
  <si>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</si>
  <si>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La apropiación inicial corresponde a la apropiación final del mes anterior, ya que el informe presenta las modificaciones presupuestales realizadas en el mes de reporte, no de manera acumulada.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</si>
  <si>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</rPr>
      <t xml:space="preserve"> La columna K referente a los recursos bloqueados es solo a nivel informativo, cuando el MinHacienda emita el Decreto de ajuste al presupuesto se harán los ajustes pertinentes.</t>
    </r>
  </si>
  <si>
    <t>MODIFICACIONES PRESUPUESTALES PERIODO: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</si>
</sst>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1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0" fontId="11" fillId="5" borderId="8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43" fontId="11" fillId="5" borderId="8" xfId="1" applyFont="1" applyFill="1" applyBorder="1" applyAlignment="1">
      <alignment horizontal="right" vertical="center" wrapText="1" readingOrder="1"/>
    </xf>
    <xf numFmtId="43" fontId="12" fillId="5" borderId="9" xfId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wrapText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vertical="center" wrapText="1" readingOrder="1"/>
    </xf>
    <xf numFmtId="43" fontId="12" fillId="5" borderId="3" xfId="1" applyFont="1" applyFill="1" applyBorder="1" applyAlignment="1">
      <alignment horizontal="right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43" fontId="14" fillId="3" borderId="10" xfId="1" applyFont="1" applyFill="1" applyBorder="1" applyAlignment="1">
      <alignment horizontal="right" vertical="center" wrapText="1" readingOrder="1"/>
    </xf>
    <xf numFmtId="43" fontId="15" fillId="0" borderId="11" xfId="1" applyFont="1" applyFill="1" applyBorder="1" applyAlignment="1">
      <alignment wrapText="1"/>
    </xf>
    <xf numFmtId="164" fontId="15" fillId="3" borderId="12" xfId="2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49" fontId="14" fillId="0" borderId="0" xfId="0" applyNumberFormat="1" applyFont="1" applyAlignment="1">
      <alignment vertical="center" wrapText="1" readingOrder="1"/>
    </xf>
    <xf numFmtId="43" fontId="15" fillId="0" borderId="11" xfId="1" applyFont="1" applyFill="1" applyBorder="1" applyAlignment="1">
      <alignment horizontal="left" vertical="center" wrapText="1"/>
    </xf>
    <xf numFmtId="43" fontId="14" fillId="0" borderId="10" xfId="1" applyFont="1" applyBorder="1" applyAlignment="1">
      <alignment horizontal="right" vertical="center" wrapText="1" readingOrder="1"/>
    </xf>
    <xf numFmtId="43" fontId="14" fillId="0" borderId="10" xfId="1" applyFont="1" applyBorder="1" applyAlignment="1">
      <alignment horizontal="left" vertical="center" wrapText="1" readingOrder="1"/>
    </xf>
    <xf numFmtId="49" fontId="14" fillId="0" borderId="0" xfId="0" applyNumberFormat="1" applyFont="1" applyAlignment="1">
      <alignment horizontal="center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readingOrder="1"/>
    </xf>
    <xf numFmtId="43" fontId="11" fillId="5" borderId="3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49" fontId="14" fillId="3" borderId="0" xfId="0" applyNumberFormat="1" applyFont="1" applyFill="1" applyAlignment="1">
      <alignment horizontal="center" vertical="center" wrapText="1" readingOrder="1"/>
    </xf>
    <xf numFmtId="49" fontId="14" fillId="3" borderId="0" xfId="0" applyNumberFormat="1" applyFont="1" applyFill="1" applyAlignment="1">
      <alignment vertical="center" wrapText="1" readingOrder="1"/>
    </xf>
    <xf numFmtId="0" fontId="14" fillId="3" borderId="0" xfId="0" applyFont="1" applyFill="1" applyAlignment="1">
      <alignment horizontal="center" vertical="center" wrapText="1" readingOrder="1"/>
    </xf>
    <xf numFmtId="0" fontId="14" fillId="3" borderId="0" xfId="0" applyFont="1" applyFill="1" applyAlignment="1">
      <alignment vertical="center" wrapText="1" readingOrder="1"/>
    </xf>
    <xf numFmtId="43" fontId="15" fillId="3" borderId="11" xfId="1" applyFont="1" applyFill="1" applyBorder="1" applyAlignment="1">
      <alignment vertical="center" wrapText="1"/>
    </xf>
    <xf numFmtId="43" fontId="15" fillId="0" borderId="11" xfId="1" applyFont="1" applyFill="1" applyBorder="1" applyAlignment="1">
      <alignment vertical="center" wrapText="1"/>
    </xf>
    <xf numFmtId="164" fontId="15" fillId="3" borderId="12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4" fillId="3" borderId="0" xfId="0" applyFont="1" applyFill="1" applyAlignment="1">
      <alignment vertical="center" readingOrder="1"/>
    </xf>
    <xf numFmtId="43" fontId="15" fillId="3" borderId="11" xfId="1" applyFont="1" applyFill="1" applyBorder="1" applyAlignment="1">
      <alignment wrapText="1"/>
    </xf>
    <xf numFmtId="49" fontId="14" fillId="0" borderId="0" xfId="0" applyNumberFormat="1" applyFont="1" applyAlignment="1">
      <alignment horizontal="left" vertical="center" wrapText="1" readingOrder="1"/>
    </xf>
    <xf numFmtId="0" fontId="14" fillId="0" borderId="0" xfId="0" applyFont="1" applyAlignment="1">
      <alignment vertical="center" readingOrder="1"/>
    </xf>
    <xf numFmtId="43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43" fontId="15" fillId="0" borderId="11" xfId="1" applyFont="1" applyFill="1" applyBorder="1" applyAlignment="1">
      <alignment horizontal="right" vertical="center" wrapText="1"/>
    </xf>
    <xf numFmtId="43" fontId="15" fillId="0" borderId="11" xfId="1" applyFont="1" applyFill="1" applyBorder="1" applyAlignment="1">
      <alignment horizontal="center" vertical="center" wrapText="1"/>
    </xf>
    <xf numFmtId="43" fontId="14" fillId="0" borderId="10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wrapText="1"/>
    </xf>
    <xf numFmtId="49" fontId="11" fillId="5" borderId="4" xfId="0" applyNumberFormat="1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9" fillId="6" borderId="5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3D0A-72D5-48DA-87EE-8BC80584E668}">
  <dimension ref="A1:P95"/>
  <sheetViews>
    <sheetView showGridLines="0" tabSelected="1" workbookViewId="0">
      <pane ySplit="4" topLeftCell="A5" activePane="bottomLeft" state="frozen"/>
      <selection pane="bottomLeft" activeCell="I39" sqref="I39"/>
    </sheetView>
  </sheetViews>
  <sheetFormatPr baseColWidth="10" defaultColWidth="16.85546875" defaultRowHeight="11.25" x14ac:dyDescent="0.2"/>
  <cols>
    <col min="1" max="1" width="5.28515625" style="70" customWidth="1"/>
    <col min="2" max="2" width="7.7109375" style="70" customWidth="1"/>
    <col min="3" max="3" width="6.7109375" style="70" customWidth="1"/>
    <col min="4" max="4" width="9.140625" style="70" customWidth="1"/>
    <col min="5" max="5" width="7.42578125" style="70" customWidth="1"/>
    <col min="6" max="6" width="7.140625" style="70" customWidth="1"/>
    <col min="7" max="8" width="5.140625" style="67" customWidth="1"/>
    <col min="9" max="9" width="55.140625" style="31" customWidth="1"/>
    <col min="10" max="10" width="28" style="68" customWidth="1"/>
    <col min="11" max="11" width="26.28515625" style="68" customWidth="1"/>
    <col min="12" max="12" width="28" style="68" customWidth="1"/>
    <col min="13" max="14" width="22.42578125" style="68" customWidth="1"/>
    <col min="15" max="15" width="28" style="69" customWidth="1"/>
    <col min="16" max="16384" width="16.85546875" style="31"/>
  </cols>
  <sheetData>
    <row r="1" spans="1:15" s="1" customFormat="1" ht="27.75" customHeight="1" x14ac:dyDescent="0.25">
      <c r="A1" s="72" t="s">
        <v>0</v>
      </c>
      <c r="B1" s="72"/>
      <c r="C1" s="72"/>
      <c r="D1" s="72"/>
      <c r="E1" s="72"/>
      <c r="F1" s="72"/>
      <c r="J1" s="2" t="s">
        <v>1</v>
      </c>
      <c r="K1" s="2"/>
      <c r="L1" s="2"/>
      <c r="M1" s="3"/>
      <c r="N1" s="3"/>
      <c r="O1" s="4"/>
    </row>
    <row r="2" spans="1:15" s="1" customFormat="1" ht="27.75" customHeight="1" x14ac:dyDescent="0.25">
      <c r="A2" s="73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3"/>
      <c r="O2" s="4"/>
    </row>
    <row r="3" spans="1:15" s="1" customFormat="1" ht="27" customHeight="1" thickBot="1" x14ac:dyDescent="0.3">
      <c r="A3" s="74" t="s">
        <v>139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s="10" customFormat="1" ht="25.5" customHeight="1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/>
      <c r="I4" s="6" t="s">
        <v>9</v>
      </c>
      <c r="J4" s="7" t="s">
        <v>10</v>
      </c>
      <c r="K4" s="8" t="s">
        <v>11</v>
      </c>
      <c r="L4" s="7" t="s">
        <v>12</v>
      </c>
      <c r="M4" s="8" t="s">
        <v>13</v>
      </c>
      <c r="N4" s="8" t="s">
        <v>14</v>
      </c>
      <c r="O4" s="9" t="s">
        <v>15</v>
      </c>
    </row>
    <row r="5" spans="1:15" s="12" customFormat="1" ht="36" customHeight="1" thickTop="1" thickBot="1" x14ac:dyDescent="0.25">
      <c r="A5" s="76" t="s">
        <v>16</v>
      </c>
      <c r="B5" s="77"/>
      <c r="C5" s="77"/>
      <c r="D5" s="77"/>
      <c r="E5" s="77"/>
      <c r="F5" s="77"/>
      <c r="G5" s="77"/>
      <c r="H5" s="77"/>
      <c r="I5" s="77"/>
      <c r="J5" s="11">
        <f t="shared" ref="J5:O5" si="0">J6+J78</f>
        <v>140430264014</v>
      </c>
      <c r="K5" s="11">
        <f t="shared" si="0"/>
        <v>12797345083.58</v>
      </c>
      <c r="L5" s="11">
        <f t="shared" si="0"/>
        <v>140430264014</v>
      </c>
      <c r="M5" s="11">
        <f t="shared" si="0"/>
        <v>460604227.19999999</v>
      </c>
      <c r="N5" s="11">
        <f t="shared" si="0"/>
        <v>460604227.19999999</v>
      </c>
      <c r="O5" s="11">
        <f t="shared" si="0"/>
        <v>140430264014</v>
      </c>
    </row>
    <row r="6" spans="1:15" s="14" customFormat="1" ht="30" customHeight="1" thickTop="1" thickBot="1" x14ac:dyDescent="0.3">
      <c r="A6" s="78" t="s">
        <v>17</v>
      </c>
      <c r="B6" s="79"/>
      <c r="C6" s="79"/>
      <c r="D6" s="79"/>
      <c r="E6" s="79"/>
      <c r="F6" s="79"/>
      <c r="G6" s="79"/>
      <c r="H6" s="79"/>
      <c r="I6" s="79"/>
      <c r="J6" s="13">
        <f t="shared" ref="J6:O6" si="1">J7+J34+J65+J71</f>
        <v>65958000000</v>
      </c>
      <c r="K6" s="13">
        <f t="shared" si="1"/>
        <v>457000000</v>
      </c>
      <c r="L6" s="13">
        <f t="shared" si="1"/>
        <v>65958000000</v>
      </c>
      <c r="M6" s="13">
        <f t="shared" si="1"/>
        <v>460604227.19999999</v>
      </c>
      <c r="N6" s="13">
        <f t="shared" si="1"/>
        <v>460604227.19999999</v>
      </c>
      <c r="O6" s="13">
        <f t="shared" si="1"/>
        <v>65958000000</v>
      </c>
    </row>
    <row r="7" spans="1:15" s="20" customFormat="1" ht="16.5" customHeight="1" thickTop="1" thickBot="1" x14ac:dyDescent="0.25">
      <c r="A7" s="15" t="s">
        <v>18</v>
      </c>
      <c r="B7" s="16" t="s">
        <v>19</v>
      </c>
      <c r="C7" s="16"/>
      <c r="D7" s="16"/>
      <c r="E7" s="16"/>
      <c r="F7" s="16"/>
      <c r="G7" s="16"/>
      <c r="H7" s="16"/>
      <c r="I7" s="17" t="s">
        <v>20</v>
      </c>
      <c r="J7" s="18">
        <f t="shared" ref="J7:O7" si="2">J8+J18+J26</f>
        <v>50368000000</v>
      </c>
      <c r="K7" s="18">
        <f t="shared" si="2"/>
        <v>0</v>
      </c>
      <c r="L7" s="18">
        <f t="shared" si="2"/>
        <v>50368000000</v>
      </c>
      <c r="M7" s="18">
        <f t="shared" si="2"/>
        <v>437000000</v>
      </c>
      <c r="N7" s="18">
        <f t="shared" si="2"/>
        <v>437000000</v>
      </c>
      <c r="O7" s="19">
        <f t="shared" si="2"/>
        <v>50368000000</v>
      </c>
    </row>
    <row r="8" spans="1:15" s="12" customFormat="1" ht="16.5" customHeight="1" thickTop="1" thickBot="1" x14ac:dyDescent="0.25">
      <c r="A8" s="21" t="s">
        <v>18</v>
      </c>
      <c r="B8" s="22" t="s">
        <v>19</v>
      </c>
      <c r="C8" s="22" t="s">
        <v>19</v>
      </c>
      <c r="D8" s="22" t="s">
        <v>19</v>
      </c>
      <c r="E8" s="22"/>
      <c r="F8" s="22"/>
      <c r="G8" s="22"/>
      <c r="H8" s="22"/>
      <c r="I8" s="23" t="s">
        <v>21</v>
      </c>
      <c r="J8" s="24">
        <f>SUM(J9:J17)</f>
        <v>32388000000</v>
      </c>
      <c r="K8" s="24">
        <f>SUM(K9:K17)</f>
        <v>0</v>
      </c>
      <c r="L8" s="24">
        <f t="shared" ref="L8:N8" si="3">SUM(L9:L17)</f>
        <v>32388000000</v>
      </c>
      <c r="M8" s="24">
        <f t="shared" si="3"/>
        <v>0</v>
      </c>
      <c r="N8" s="24">
        <f t="shared" si="3"/>
        <v>264000000</v>
      </c>
      <c r="O8" s="19">
        <f>SUM(O9:O17)</f>
        <v>32652000000</v>
      </c>
    </row>
    <row r="9" spans="1:15" ht="16.5" customHeight="1" thickTop="1" x14ac:dyDescent="0.2">
      <c r="A9" s="25" t="s">
        <v>18</v>
      </c>
      <c r="B9" s="26" t="s">
        <v>19</v>
      </c>
      <c r="C9" s="26" t="s">
        <v>19</v>
      </c>
      <c r="D9" s="26" t="s">
        <v>19</v>
      </c>
      <c r="E9" s="26" t="s">
        <v>22</v>
      </c>
      <c r="F9" s="27" t="s">
        <v>22</v>
      </c>
      <c r="G9" s="26"/>
      <c r="H9" s="26"/>
      <c r="I9" s="27" t="s">
        <v>23</v>
      </c>
      <c r="J9" s="28">
        <v>26008000000</v>
      </c>
      <c r="K9" s="28"/>
      <c r="L9" s="28">
        <v>26008000000</v>
      </c>
      <c r="M9" s="28"/>
      <c r="N9" s="29">
        <v>199000000</v>
      </c>
      <c r="O9" s="30">
        <f>L9+N9-M9</f>
        <v>26207000000</v>
      </c>
    </row>
    <row r="10" spans="1:15" ht="16.5" customHeight="1" x14ac:dyDescent="0.2">
      <c r="A10" s="25" t="s">
        <v>18</v>
      </c>
      <c r="B10" s="26" t="s">
        <v>19</v>
      </c>
      <c r="C10" s="26" t="s">
        <v>19</v>
      </c>
      <c r="D10" s="26" t="s">
        <v>19</v>
      </c>
      <c r="E10" s="26" t="s">
        <v>22</v>
      </c>
      <c r="F10" s="27" t="s">
        <v>24</v>
      </c>
      <c r="G10" s="26"/>
      <c r="H10" s="26"/>
      <c r="I10" s="27" t="s">
        <v>25</v>
      </c>
      <c r="J10" s="28">
        <v>475000000</v>
      </c>
      <c r="K10" s="28"/>
      <c r="L10" s="28">
        <v>475000000</v>
      </c>
      <c r="M10" s="28"/>
      <c r="N10" s="29"/>
      <c r="O10" s="30">
        <f t="shared" ref="O10:O33" si="4">L10+N10-M10</f>
        <v>475000000</v>
      </c>
    </row>
    <row r="11" spans="1:15" ht="15" customHeight="1" x14ac:dyDescent="0.2">
      <c r="A11" s="25" t="s">
        <v>18</v>
      </c>
      <c r="B11" s="26" t="s">
        <v>19</v>
      </c>
      <c r="C11" s="26" t="s">
        <v>19</v>
      </c>
      <c r="D11" s="26" t="s">
        <v>19</v>
      </c>
      <c r="E11" s="26" t="s">
        <v>22</v>
      </c>
      <c r="F11" s="27" t="s">
        <v>26</v>
      </c>
      <c r="G11" s="26"/>
      <c r="H11" s="26"/>
      <c r="I11" s="27" t="s">
        <v>27</v>
      </c>
      <c r="J11" s="28">
        <v>10000000</v>
      </c>
      <c r="K11" s="28"/>
      <c r="L11" s="28">
        <v>10000000</v>
      </c>
      <c r="M11" s="28"/>
      <c r="N11" s="29"/>
      <c r="O11" s="30">
        <f t="shared" si="4"/>
        <v>10000000</v>
      </c>
    </row>
    <row r="12" spans="1:15" ht="15" customHeight="1" x14ac:dyDescent="0.2">
      <c r="A12" s="25" t="s">
        <v>18</v>
      </c>
      <c r="B12" s="26" t="s">
        <v>19</v>
      </c>
      <c r="C12" s="26" t="s">
        <v>19</v>
      </c>
      <c r="D12" s="26" t="s">
        <v>19</v>
      </c>
      <c r="E12" s="26" t="s">
        <v>22</v>
      </c>
      <c r="F12" s="32" t="s">
        <v>28</v>
      </c>
      <c r="G12" s="26"/>
      <c r="H12" s="26"/>
      <c r="I12" s="27" t="s">
        <v>29</v>
      </c>
      <c r="J12" s="28">
        <v>10000000</v>
      </c>
      <c r="K12" s="28"/>
      <c r="L12" s="28">
        <v>10000000</v>
      </c>
      <c r="M12" s="28"/>
      <c r="N12" s="29"/>
      <c r="O12" s="30">
        <f t="shared" si="4"/>
        <v>10000000</v>
      </c>
    </row>
    <row r="13" spans="1:15" ht="16.5" customHeight="1" x14ac:dyDescent="0.2">
      <c r="A13" s="25" t="s">
        <v>18</v>
      </c>
      <c r="B13" s="26" t="s">
        <v>19</v>
      </c>
      <c r="C13" s="26" t="s">
        <v>19</v>
      </c>
      <c r="D13" s="26" t="s">
        <v>19</v>
      </c>
      <c r="E13" s="26" t="s">
        <v>22</v>
      </c>
      <c r="F13" s="27" t="s">
        <v>30</v>
      </c>
      <c r="G13" s="26"/>
      <c r="H13" s="26"/>
      <c r="I13" s="27" t="s">
        <v>31</v>
      </c>
      <c r="J13" s="28">
        <v>1165000000</v>
      </c>
      <c r="K13" s="28"/>
      <c r="L13" s="28">
        <v>1165000000</v>
      </c>
      <c r="M13" s="28"/>
      <c r="N13" s="29"/>
      <c r="O13" s="30">
        <f t="shared" si="4"/>
        <v>1165000000</v>
      </c>
    </row>
    <row r="14" spans="1:15" ht="16.5" customHeight="1" x14ac:dyDescent="0.2">
      <c r="A14" s="25" t="s">
        <v>18</v>
      </c>
      <c r="B14" s="26" t="s">
        <v>19</v>
      </c>
      <c r="C14" s="26" t="s">
        <v>19</v>
      </c>
      <c r="D14" s="26" t="s">
        <v>19</v>
      </c>
      <c r="E14" s="26" t="s">
        <v>22</v>
      </c>
      <c r="F14" s="27" t="s">
        <v>32</v>
      </c>
      <c r="G14" s="26"/>
      <c r="H14" s="26"/>
      <c r="I14" s="27" t="s">
        <v>33</v>
      </c>
      <c r="J14" s="28">
        <v>840000000</v>
      </c>
      <c r="K14" s="28"/>
      <c r="L14" s="28">
        <v>840000000</v>
      </c>
      <c r="M14" s="28"/>
      <c r="N14" s="29"/>
      <c r="O14" s="30">
        <f t="shared" si="4"/>
        <v>840000000</v>
      </c>
    </row>
    <row r="15" spans="1:15" ht="22.5" customHeight="1" x14ac:dyDescent="0.2">
      <c r="A15" s="25" t="s">
        <v>18</v>
      </c>
      <c r="B15" s="26" t="s">
        <v>19</v>
      </c>
      <c r="C15" s="26" t="s">
        <v>19</v>
      </c>
      <c r="D15" s="26" t="s">
        <v>19</v>
      </c>
      <c r="E15" s="26" t="s">
        <v>22</v>
      </c>
      <c r="F15" s="27" t="s">
        <v>34</v>
      </c>
      <c r="G15" s="26"/>
      <c r="H15" s="26"/>
      <c r="I15" s="27" t="s">
        <v>35</v>
      </c>
      <c r="J15" s="28">
        <v>60000000</v>
      </c>
      <c r="K15" s="28"/>
      <c r="L15" s="28">
        <v>60000000</v>
      </c>
      <c r="M15" s="28"/>
      <c r="N15" s="29"/>
      <c r="O15" s="30">
        <f t="shared" si="4"/>
        <v>60000000</v>
      </c>
    </row>
    <row r="16" spans="1:15" ht="16.5" customHeight="1" x14ac:dyDescent="0.2">
      <c r="A16" s="25" t="s">
        <v>18</v>
      </c>
      <c r="B16" s="26" t="s">
        <v>19</v>
      </c>
      <c r="C16" s="26" t="s">
        <v>19</v>
      </c>
      <c r="D16" s="26" t="s">
        <v>19</v>
      </c>
      <c r="E16" s="26" t="s">
        <v>22</v>
      </c>
      <c r="F16" s="27" t="s">
        <v>36</v>
      </c>
      <c r="G16" s="26"/>
      <c r="H16" s="26"/>
      <c r="I16" s="27" t="s">
        <v>37</v>
      </c>
      <c r="J16" s="28">
        <v>2590000000</v>
      </c>
      <c r="K16" s="28"/>
      <c r="L16" s="28">
        <v>2590000000</v>
      </c>
      <c r="M16" s="28"/>
      <c r="N16" s="29">
        <v>65000000</v>
      </c>
      <c r="O16" s="30">
        <f t="shared" si="4"/>
        <v>2655000000</v>
      </c>
    </row>
    <row r="17" spans="1:15" ht="16.5" customHeight="1" thickBot="1" x14ac:dyDescent="0.25">
      <c r="A17" s="25" t="s">
        <v>18</v>
      </c>
      <c r="B17" s="26" t="s">
        <v>19</v>
      </c>
      <c r="C17" s="26" t="s">
        <v>19</v>
      </c>
      <c r="D17" s="26" t="s">
        <v>19</v>
      </c>
      <c r="E17" s="26" t="s">
        <v>22</v>
      </c>
      <c r="F17" s="27" t="s">
        <v>38</v>
      </c>
      <c r="G17" s="26"/>
      <c r="H17" s="26"/>
      <c r="I17" s="27" t="s">
        <v>39</v>
      </c>
      <c r="J17" s="28">
        <v>1230000000</v>
      </c>
      <c r="K17" s="28"/>
      <c r="L17" s="28">
        <v>1230000000</v>
      </c>
      <c r="M17" s="28"/>
      <c r="N17" s="29"/>
      <c r="O17" s="30">
        <f t="shared" si="4"/>
        <v>1230000000</v>
      </c>
    </row>
    <row r="18" spans="1:15" s="12" customFormat="1" ht="15" customHeight="1" thickTop="1" thickBot="1" x14ac:dyDescent="0.25">
      <c r="A18" s="21" t="s">
        <v>18</v>
      </c>
      <c r="B18" s="22" t="s">
        <v>19</v>
      </c>
      <c r="C18" s="22" t="s">
        <v>19</v>
      </c>
      <c r="D18" s="22" t="s">
        <v>40</v>
      </c>
      <c r="E18" s="22"/>
      <c r="F18" s="22"/>
      <c r="G18" s="22"/>
      <c r="H18" s="22"/>
      <c r="I18" s="23" t="s">
        <v>41</v>
      </c>
      <c r="J18" s="24">
        <f>SUM(J19:J25)</f>
        <v>13243000000</v>
      </c>
      <c r="K18" s="24">
        <f>SUM(K19:K25)</f>
        <v>0</v>
      </c>
      <c r="L18" s="24">
        <f>SUM(L19:L25)</f>
        <v>13243000000</v>
      </c>
      <c r="M18" s="24">
        <f t="shared" ref="M18:O18" si="5">SUM(M19:M25)</f>
        <v>426000000</v>
      </c>
      <c r="N18" s="24">
        <f t="shared" si="5"/>
        <v>0</v>
      </c>
      <c r="O18" s="19">
        <f t="shared" si="5"/>
        <v>12817000000</v>
      </c>
    </row>
    <row r="19" spans="1:15" ht="16.5" customHeight="1" thickTop="1" x14ac:dyDescent="0.2">
      <c r="A19" s="25" t="s">
        <v>18</v>
      </c>
      <c r="B19" s="26" t="s">
        <v>19</v>
      </c>
      <c r="C19" s="26" t="s">
        <v>19</v>
      </c>
      <c r="D19" s="26" t="s">
        <v>40</v>
      </c>
      <c r="E19" s="26" t="s">
        <v>22</v>
      </c>
      <c r="F19" s="26"/>
      <c r="G19" s="26"/>
      <c r="H19" s="26"/>
      <c r="I19" s="27" t="s">
        <v>42</v>
      </c>
      <c r="J19" s="28">
        <v>3890000000</v>
      </c>
      <c r="K19" s="29"/>
      <c r="L19" s="28">
        <v>3890000000</v>
      </c>
      <c r="M19" s="33"/>
      <c r="N19" s="33"/>
      <c r="O19" s="30">
        <f t="shared" si="4"/>
        <v>3890000000</v>
      </c>
    </row>
    <row r="20" spans="1:15" ht="16.5" customHeight="1" x14ac:dyDescent="0.2">
      <c r="A20" s="25" t="s">
        <v>18</v>
      </c>
      <c r="B20" s="26" t="s">
        <v>19</v>
      </c>
      <c r="C20" s="26" t="s">
        <v>19</v>
      </c>
      <c r="D20" s="26" t="s">
        <v>40</v>
      </c>
      <c r="E20" s="26" t="s">
        <v>43</v>
      </c>
      <c r="F20" s="26"/>
      <c r="G20" s="26"/>
      <c r="H20" s="26"/>
      <c r="I20" s="27" t="s">
        <v>44</v>
      </c>
      <c r="J20" s="28">
        <v>2790000000</v>
      </c>
      <c r="K20" s="34"/>
      <c r="L20" s="28">
        <v>2790000000</v>
      </c>
      <c r="M20" s="35"/>
      <c r="N20" s="33"/>
      <c r="O20" s="30">
        <f t="shared" si="4"/>
        <v>2790000000</v>
      </c>
    </row>
    <row r="21" spans="1:15" ht="16.5" customHeight="1" x14ac:dyDescent="0.2">
      <c r="A21" s="25" t="s">
        <v>18</v>
      </c>
      <c r="B21" s="26" t="s">
        <v>19</v>
      </c>
      <c r="C21" s="26" t="s">
        <v>19</v>
      </c>
      <c r="D21" s="26" t="s">
        <v>40</v>
      </c>
      <c r="E21" s="26" t="s">
        <v>24</v>
      </c>
      <c r="F21" s="26"/>
      <c r="G21" s="26"/>
      <c r="H21" s="26"/>
      <c r="I21" s="27" t="s">
        <v>45</v>
      </c>
      <c r="J21" s="28">
        <v>3100000000</v>
      </c>
      <c r="K21" s="34"/>
      <c r="L21" s="28">
        <v>3100000000</v>
      </c>
      <c r="M21" s="34">
        <v>136000000</v>
      </c>
      <c r="N21" s="29"/>
      <c r="O21" s="30">
        <f t="shared" si="4"/>
        <v>2964000000</v>
      </c>
    </row>
    <row r="22" spans="1:15" ht="16.5" customHeight="1" x14ac:dyDescent="0.2">
      <c r="A22" s="25" t="s">
        <v>18</v>
      </c>
      <c r="B22" s="26" t="s">
        <v>19</v>
      </c>
      <c r="C22" s="26" t="s">
        <v>19</v>
      </c>
      <c r="D22" s="26" t="s">
        <v>40</v>
      </c>
      <c r="E22" s="26" t="s">
        <v>26</v>
      </c>
      <c r="F22" s="26"/>
      <c r="G22" s="26"/>
      <c r="H22" s="26"/>
      <c r="I22" s="27" t="s">
        <v>46</v>
      </c>
      <c r="J22" s="28">
        <v>1480000000</v>
      </c>
      <c r="K22" s="34"/>
      <c r="L22" s="28">
        <v>1480000000</v>
      </c>
      <c r="M22" s="34">
        <v>150000000</v>
      </c>
      <c r="N22" s="29"/>
      <c r="O22" s="30">
        <f t="shared" si="4"/>
        <v>1330000000</v>
      </c>
    </row>
    <row r="23" spans="1:15" ht="16.5" customHeight="1" x14ac:dyDescent="0.2">
      <c r="A23" s="25" t="s">
        <v>18</v>
      </c>
      <c r="B23" s="26" t="s">
        <v>19</v>
      </c>
      <c r="C23" s="26" t="s">
        <v>19</v>
      </c>
      <c r="D23" s="26" t="s">
        <v>40</v>
      </c>
      <c r="E23" s="26" t="s">
        <v>28</v>
      </c>
      <c r="F23" s="26"/>
      <c r="G23" s="26"/>
      <c r="H23" s="26"/>
      <c r="I23" s="27" t="s">
        <v>47</v>
      </c>
      <c r="J23" s="28">
        <v>230000000</v>
      </c>
      <c r="K23" s="34"/>
      <c r="L23" s="28">
        <v>230000000</v>
      </c>
      <c r="M23" s="34">
        <v>40000000</v>
      </c>
      <c r="N23" s="29"/>
      <c r="O23" s="30">
        <f t="shared" si="4"/>
        <v>190000000</v>
      </c>
    </row>
    <row r="24" spans="1:15" ht="16.5" customHeight="1" x14ac:dyDescent="0.2">
      <c r="A24" s="25" t="s">
        <v>18</v>
      </c>
      <c r="B24" s="26" t="s">
        <v>19</v>
      </c>
      <c r="C24" s="26" t="s">
        <v>19</v>
      </c>
      <c r="D24" s="26" t="s">
        <v>40</v>
      </c>
      <c r="E24" s="26" t="s">
        <v>30</v>
      </c>
      <c r="F24" s="26"/>
      <c r="G24" s="26"/>
      <c r="H24" s="26"/>
      <c r="I24" s="27" t="s">
        <v>48</v>
      </c>
      <c r="J24" s="28">
        <v>1060000000</v>
      </c>
      <c r="K24" s="34"/>
      <c r="L24" s="28">
        <v>1060000000</v>
      </c>
      <c r="M24" s="34">
        <v>70000000</v>
      </c>
      <c r="N24" s="29"/>
      <c r="O24" s="30">
        <f t="shared" si="4"/>
        <v>990000000</v>
      </c>
    </row>
    <row r="25" spans="1:15" ht="16.5" customHeight="1" thickBot="1" x14ac:dyDescent="0.25">
      <c r="A25" s="25" t="s">
        <v>18</v>
      </c>
      <c r="B25" s="26" t="s">
        <v>19</v>
      </c>
      <c r="C25" s="26" t="s">
        <v>19</v>
      </c>
      <c r="D25" s="26" t="s">
        <v>40</v>
      </c>
      <c r="E25" s="26" t="s">
        <v>32</v>
      </c>
      <c r="F25" s="26"/>
      <c r="G25" s="26"/>
      <c r="H25" s="26"/>
      <c r="I25" s="27" t="s">
        <v>49</v>
      </c>
      <c r="J25" s="28">
        <v>693000000</v>
      </c>
      <c r="K25" s="34"/>
      <c r="L25" s="28">
        <v>693000000</v>
      </c>
      <c r="M25" s="34">
        <v>30000000</v>
      </c>
      <c r="N25" s="29"/>
      <c r="O25" s="30">
        <f t="shared" si="4"/>
        <v>663000000</v>
      </c>
    </row>
    <row r="26" spans="1:15" s="12" customFormat="1" ht="15" customHeight="1" thickTop="1" thickBot="1" x14ac:dyDescent="0.25">
      <c r="A26" s="21" t="s">
        <v>18</v>
      </c>
      <c r="B26" s="22" t="s">
        <v>19</v>
      </c>
      <c r="C26" s="22" t="s">
        <v>19</v>
      </c>
      <c r="D26" s="22" t="s">
        <v>50</v>
      </c>
      <c r="E26" s="22"/>
      <c r="F26" s="22"/>
      <c r="G26" s="22"/>
      <c r="H26" s="22"/>
      <c r="I26" s="23" t="s">
        <v>51</v>
      </c>
      <c r="J26" s="19">
        <f>SUM(J27:J33)</f>
        <v>4737000000</v>
      </c>
      <c r="K26" s="19">
        <f>SUM(K27:K33)</f>
        <v>0</v>
      </c>
      <c r="L26" s="19">
        <f>SUM(L27:L33)</f>
        <v>4737000000</v>
      </c>
      <c r="M26" s="19">
        <f t="shared" ref="M26:O26" si="6">SUM(M27:M33)</f>
        <v>11000000</v>
      </c>
      <c r="N26" s="19">
        <f t="shared" si="6"/>
        <v>173000000</v>
      </c>
      <c r="O26" s="19">
        <f t="shared" si="6"/>
        <v>4899000000</v>
      </c>
    </row>
    <row r="27" spans="1:15" ht="16.5" customHeight="1" thickTop="1" x14ac:dyDescent="0.2">
      <c r="A27" s="25" t="s">
        <v>18</v>
      </c>
      <c r="B27" s="26" t="s">
        <v>19</v>
      </c>
      <c r="C27" s="26" t="s">
        <v>19</v>
      </c>
      <c r="D27" s="26" t="s">
        <v>50</v>
      </c>
      <c r="E27" s="26" t="s">
        <v>22</v>
      </c>
      <c r="F27" s="27" t="s">
        <v>22</v>
      </c>
      <c r="G27" s="26"/>
      <c r="H27" s="26"/>
      <c r="I27" s="27" t="s">
        <v>52</v>
      </c>
      <c r="J27" s="28">
        <v>1296000000</v>
      </c>
      <c r="K27" s="28"/>
      <c r="L27" s="28">
        <v>1296000000</v>
      </c>
      <c r="M27" s="28"/>
      <c r="N27" s="29">
        <v>42000000</v>
      </c>
      <c r="O27" s="30">
        <f t="shared" si="4"/>
        <v>1338000000</v>
      </c>
    </row>
    <row r="28" spans="1:15" ht="16.5" customHeight="1" x14ac:dyDescent="0.2">
      <c r="A28" s="25" t="s">
        <v>18</v>
      </c>
      <c r="B28" s="26" t="s">
        <v>19</v>
      </c>
      <c r="C28" s="26" t="s">
        <v>19</v>
      </c>
      <c r="D28" s="26" t="s">
        <v>50</v>
      </c>
      <c r="E28" s="26" t="s">
        <v>22</v>
      </c>
      <c r="F28" s="27" t="s">
        <v>43</v>
      </c>
      <c r="G28" s="26"/>
      <c r="H28" s="26"/>
      <c r="I28" s="27" t="s">
        <v>53</v>
      </c>
      <c r="J28" s="28">
        <v>505000000</v>
      </c>
      <c r="K28" s="28"/>
      <c r="L28" s="28">
        <v>505000000</v>
      </c>
      <c r="M28" s="28"/>
      <c r="N28" s="29">
        <v>90000000</v>
      </c>
      <c r="O28" s="30">
        <f t="shared" si="4"/>
        <v>595000000</v>
      </c>
    </row>
    <row r="29" spans="1:15" ht="16.5" customHeight="1" x14ac:dyDescent="0.2">
      <c r="A29" s="25" t="s">
        <v>18</v>
      </c>
      <c r="B29" s="26" t="s">
        <v>19</v>
      </c>
      <c r="C29" s="26" t="s">
        <v>19</v>
      </c>
      <c r="D29" s="26" t="s">
        <v>50</v>
      </c>
      <c r="E29" s="26" t="s">
        <v>22</v>
      </c>
      <c r="F29" s="27" t="s">
        <v>24</v>
      </c>
      <c r="G29" s="26"/>
      <c r="H29" s="26"/>
      <c r="I29" s="27" t="s">
        <v>54</v>
      </c>
      <c r="J29" s="28">
        <v>158000000</v>
      </c>
      <c r="K29" s="28"/>
      <c r="L29" s="28">
        <v>158000000</v>
      </c>
      <c r="M29" s="28"/>
      <c r="N29" s="29"/>
      <c r="O29" s="30">
        <f t="shared" si="4"/>
        <v>158000000</v>
      </c>
    </row>
    <row r="30" spans="1:15" ht="16.5" customHeight="1" x14ac:dyDescent="0.2">
      <c r="A30" s="25" t="s">
        <v>18</v>
      </c>
      <c r="B30" s="26" t="s">
        <v>19</v>
      </c>
      <c r="C30" s="26" t="s">
        <v>19</v>
      </c>
      <c r="D30" s="26" t="s">
        <v>50</v>
      </c>
      <c r="E30" s="26" t="s">
        <v>43</v>
      </c>
      <c r="F30" s="26"/>
      <c r="G30" s="26"/>
      <c r="H30" s="26"/>
      <c r="I30" s="27" t="s">
        <v>55</v>
      </c>
      <c r="J30" s="28">
        <v>2602000000</v>
      </c>
      <c r="K30" s="28"/>
      <c r="L30" s="28">
        <v>2602000000</v>
      </c>
      <c r="M30" s="28">
        <v>11000000</v>
      </c>
      <c r="N30" s="29">
        <v>25000000</v>
      </c>
      <c r="O30" s="30">
        <f t="shared" si="4"/>
        <v>2616000000</v>
      </c>
    </row>
    <row r="31" spans="1:15" ht="16.5" customHeight="1" x14ac:dyDescent="0.2">
      <c r="A31" s="25" t="s">
        <v>18</v>
      </c>
      <c r="B31" s="26" t="s">
        <v>19</v>
      </c>
      <c r="C31" s="26" t="s">
        <v>19</v>
      </c>
      <c r="D31" s="26" t="s">
        <v>50</v>
      </c>
      <c r="E31" s="36" t="s">
        <v>56</v>
      </c>
      <c r="F31" s="26"/>
      <c r="G31" s="26"/>
      <c r="H31" s="26"/>
      <c r="I31" s="27" t="s">
        <v>57</v>
      </c>
      <c r="J31" s="28">
        <v>40000000</v>
      </c>
      <c r="K31" s="28"/>
      <c r="L31" s="28">
        <v>40000000</v>
      </c>
      <c r="M31" s="28"/>
      <c r="N31" s="29"/>
      <c r="O31" s="30">
        <f t="shared" si="4"/>
        <v>40000000</v>
      </c>
    </row>
    <row r="32" spans="1:15" ht="16.5" customHeight="1" x14ac:dyDescent="0.2">
      <c r="A32" s="25" t="s">
        <v>18</v>
      </c>
      <c r="B32" s="26" t="s">
        <v>19</v>
      </c>
      <c r="C32" s="26" t="s">
        <v>19</v>
      </c>
      <c r="D32" s="26" t="s">
        <v>50</v>
      </c>
      <c r="E32" s="26" t="s">
        <v>58</v>
      </c>
      <c r="F32" s="26"/>
      <c r="G32" s="26"/>
      <c r="H32" s="26"/>
      <c r="I32" s="27" t="s">
        <v>59</v>
      </c>
      <c r="J32" s="28">
        <v>44000000</v>
      </c>
      <c r="K32" s="28"/>
      <c r="L32" s="28">
        <v>44000000</v>
      </c>
      <c r="M32" s="28"/>
      <c r="N32" s="29">
        <f>11000000+5000000</f>
        <v>16000000</v>
      </c>
      <c r="O32" s="30">
        <f t="shared" si="4"/>
        <v>60000000</v>
      </c>
    </row>
    <row r="33" spans="1:16" ht="16.5" customHeight="1" thickBot="1" x14ac:dyDescent="0.25">
      <c r="A33" s="25" t="s">
        <v>18</v>
      </c>
      <c r="B33" s="26" t="s">
        <v>19</v>
      </c>
      <c r="C33" s="26" t="s">
        <v>19</v>
      </c>
      <c r="D33" s="26" t="s">
        <v>50</v>
      </c>
      <c r="E33" s="26" t="s">
        <v>60</v>
      </c>
      <c r="F33" s="26"/>
      <c r="G33" s="26"/>
      <c r="H33" s="26"/>
      <c r="I33" s="27" t="s">
        <v>61</v>
      </c>
      <c r="J33" s="28">
        <v>92000000</v>
      </c>
      <c r="K33" s="28"/>
      <c r="L33" s="28">
        <v>92000000</v>
      </c>
      <c r="M33" s="28"/>
      <c r="N33" s="29"/>
      <c r="O33" s="30">
        <f t="shared" si="4"/>
        <v>92000000</v>
      </c>
    </row>
    <row r="34" spans="1:16" s="41" customFormat="1" ht="15" customHeight="1" thickTop="1" thickBot="1" x14ac:dyDescent="0.25">
      <c r="A34" s="37" t="s">
        <v>18</v>
      </c>
      <c r="B34" s="38">
        <v>2</v>
      </c>
      <c r="C34" s="38"/>
      <c r="D34" s="38"/>
      <c r="E34" s="38"/>
      <c r="F34" s="38"/>
      <c r="G34" s="38"/>
      <c r="H34" s="38"/>
      <c r="I34" s="39" t="s">
        <v>62</v>
      </c>
      <c r="J34" s="40">
        <f t="shared" ref="J34:O34" si="7">SUM(J35:J64)</f>
        <v>13298999999.999998</v>
      </c>
      <c r="K34" s="40">
        <f t="shared" si="7"/>
        <v>360000000</v>
      </c>
      <c r="L34" s="40">
        <f t="shared" si="7"/>
        <v>13298999999.999998</v>
      </c>
      <c r="M34" s="40">
        <f t="shared" si="7"/>
        <v>9312487.1999999993</v>
      </c>
      <c r="N34" s="40">
        <f t="shared" si="7"/>
        <v>9312487.1999999993</v>
      </c>
      <c r="O34" s="19">
        <f t="shared" si="7"/>
        <v>13299000000</v>
      </c>
    </row>
    <row r="35" spans="1:16" s="49" customFormat="1" ht="28.5" customHeight="1" thickTop="1" x14ac:dyDescent="0.25">
      <c r="A35" s="25" t="s">
        <v>18</v>
      </c>
      <c r="B35" s="26" t="s">
        <v>40</v>
      </c>
      <c r="C35" s="26" t="s">
        <v>19</v>
      </c>
      <c r="D35" s="26" t="s">
        <v>19</v>
      </c>
      <c r="E35" s="42" t="s">
        <v>24</v>
      </c>
      <c r="F35" s="43" t="s">
        <v>34</v>
      </c>
      <c r="G35" s="44"/>
      <c r="H35" s="44"/>
      <c r="I35" s="45" t="s">
        <v>63</v>
      </c>
      <c r="J35" s="28">
        <v>564283109.35000002</v>
      </c>
      <c r="K35" s="46"/>
      <c r="L35" s="28">
        <v>564283109.35000002</v>
      </c>
      <c r="M35" s="46"/>
      <c r="N35" s="47"/>
      <c r="O35" s="48">
        <f>L35+N35-M35</f>
        <v>564283109.35000002</v>
      </c>
    </row>
    <row r="36" spans="1:16" s="12" customFormat="1" ht="15" customHeight="1" x14ac:dyDescent="0.2">
      <c r="A36" s="25" t="s">
        <v>18</v>
      </c>
      <c r="B36" s="26" t="s">
        <v>40</v>
      </c>
      <c r="C36" s="26" t="s">
        <v>19</v>
      </c>
      <c r="D36" s="26" t="s">
        <v>19</v>
      </c>
      <c r="E36" s="44" t="s">
        <v>26</v>
      </c>
      <c r="F36" s="45" t="s">
        <v>30</v>
      </c>
      <c r="G36" s="44"/>
      <c r="H36" s="44"/>
      <c r="I36" s="50" t="s">
        <v>64</v>
      </c>
      <c r="J36" s="28">
        <v>414528170</v>
      </c>
      <c r="K36" s="51"/>
      <c r="L36" s="28">
        <v>414528170</v>
      </c>
      <c r="M36" s="29"/>
      <c r="N36" s="29"/>
      <c r="O36" s="48">
        <f t="shared" ref="O36:O63" si="8">L36+N36-M36</f>
        <v>414528170</v>
      </c>
    </row>
    <row r="37" spans="1:16" s="12" customFormat="1" ht="15" customHeight="1" x14ac:dyDescent="0.2">
      <c r="A37" s="25" t="s">
        <v>18</v>
      </c>
      <c r="B37" s="26" t="s">
        <v>40</v>
      </c>
      <c r="C37" s="26" t="s">
        <v>19</v>
      </c>
      <c r="D37" s="26" t="s">
        <v>19</v>
      </c>
      <c r="E37" s="44" t="s">
        <v>26</v>
      </c>
      <c r="F37" s="43" t="s">
        <v>32</v>
      </c>
      <c r="G37" s="44"/>
      <c r="H37" s="44"/>
      <c r="I37" s="50" t="s">
        <v>65</v>
      </c>
      <c r="J37" s="28">
        <v>52431400</v>
      </c>
      <c r="K37" s="51"/>
      <c r="L37" s="28">
        <v>52431400</v>
      </c>
      <c r="M37" s="29"/>
      <c r="N37" s="29"/>
      <c r="O37" s="48">
        <f t="shared" si="8"/>
        <v>52431400</v>
      </c>
    </row>
    <row r="38" spans="1:16" s="12" customFormat="1" ht="15" customHeight="1" x14ac:dyDescent="0.2">
      <c r="A38" s="25" t="s">
        <v>18</v>
      </c>
      <c r="B38" s="26" t="s">
        <v>40</v>
      </c>
      <c r="C38" s="26" t="s">
        <v>40</v>
      </c>
      <c r="D38" s="26" t="s">
        <v>19</v>
      </c>
      <c r="E38" s="36" t="s">
        <v>43</v>
      </c>
      <c r="F38" s="52" t="s">
        <v>34</v>
      </c>
      <c r="G38" s="26"/>
      <c r="H38" s="26"/>
      <c r="I38" s="53" t="s">
        <v>66</v>
      </c>
      <c r="J38" s="28">
        <v>7395000</v>
      </c>
      <c r="K38" s="29"/>
      <c r="L38" s="28">
        <v>7395000</v>
      </c>
      <c r="M38" s="29"/>
      <c r="N38" s="29"/>
      <c r="O38" s="48">
        <f t="shared" si="8"/>
        <v>7395000</v>
      </c>
    </row>
    <row r="39" spans="1:16" s="55" customFormat="1" ht="22.5" customHeight="1" x14ac:dyDescent="0.2">
      <c r="A39" s="25" t="s">
        <v>18</v>
      </c>
      <c r="B39" s="26" t="s">
        <v>40</v>
      </c>
      <c r="C39" s="26" t="s">
        <v>40</v>
      </c>
      <c r="D39" s="26" t="s">
        <v>19</v>
      </c>
      <c r="E39" s="26" t="s">
        <v>24</v>
      </c>
      <c r="F39" s="27" t="s">
        <v>43</v>
      </c>
      <c r="G39" s="26"/>
      <c r="H39" s="26"/>
      <c r="I39" s="27" t="s">
        <v>67</v>
      </c>
      <c r="J39" s="28">
        <v>134178941.63999999</v>
      </c>
      <c r="K39" s="47"/>
      <c r="L39" s="28">
        <v>134178941.63999999</v>
      </c>
      <c r="M39" s="29"/>
      <c r="N39" s="29"/>
      <c r="O39" s="48">
        <f t="shared" si="8"/>
        <v>134178941.63999999</v>
      </c>
      <c r="P39" s="54"/>
    </row>
    <row r="40" spans="1:16" s="55" customFormat="1" ht="22.5" customHeight="1" x14ac:dyDescent="0.2">
      <c r="A40" s="25" t="s">
        <v>18</v>
      </c>
      <c r="B40" s="26" t="s">
        <v>40</v>
      </c>
      <c r="C40" s="26" t="s">
        <v>40</v>
      </c>
      <c r="D40" s="26" t="s">
        <v>19</v>
      </c>
      <c r="E40" s="26" t="s">
        <v>24</v>
      </c>
      <c r="F40" s="27" t="s">
        <v>24</v>
      </c>
      <c r="G40" s="26"/>
      <c r="H40" s="26"/>
      <c r="I40" s="27" t="s">
        <v>68</v>
      </c>
      <c r="J40" s="28">
        <v>55780040</v>
      </c>
      <c r="K40" s="47"/>
      <c r="L40" s="28">
        <v>55780040</v>
      </c>
      <c r="M40" s="29"/>
      <c r="N40" s="29"/>
      <c r="O40" s="48">
        <f t="shared" si="8"/>
        <v>55780040</v>
      </c>
    </row>
    <row r="41" spans="1:16" ht="15" customHeight="1" x14ac:dyDescent="0.2">
      <c r="A41" s="25" t="s">
        <v>18</v>
      </c>
      <c r="B41" s="26" t="s">
        <v>40</v>
      </c>
      <c r="C41" s="26" t="s">
        <v>40</v>
      </c>
      <c r="D41" s="26" t="s">
        <v>19</v>
      </c>
      <c r="E41" s="44" t="s">
        <v>26</v>
      </c>
      <c r="F41" s="45" t="s">
        <v>30</v>
      </c>
      <c r="G41" s="44"/>
      <c r="H41" s="44"/>
      <c r="I41" s="50" t="s">
        <v>64</v>
      </c>
      <c r="J41" s="28">
        <v>243247815.06999999</v>
      </c>
      <c r="K41" s="51"/>
      <c r="L41" s="28">
        <v>243247815.06999999</v>
      </c>
      <c r="M41" s="29"/>
      <c r="N41" s="29"/>
      <c r="O41" s="48">
        <f t="shared" si="8"/>
        <v>243247815.06999999</v>
      </c>
    </row>
    <row r="42" spans="1:16" ht="15" customHeight="1" x14ac:dyDescent="0.2">
      <c r="A42" s="25" t="s">
        <v>18</v>
      </c>
      <c r="B42" s="26" t="s">
        <v>40</v>
      </c>
      <c r="C42" s="26" t="s">
        <v>40</v>
      </c>
      <c r="D42" s="26" t="s">
        <v>19</v>
      </c>
      <c r="E42" s="44" t="s">
        <v>26</v>
      </c>
      <c r="F42" s="45" t="s">
        <v>32</v>
      </c>
      <c r="G42" s="44"/>
      <c r="H42" s="44"/>
      <c r="I42" s="50" t="s">
        <v>65</v>
      </c>
      <c r="J42" s="28">
        <v>902211049</v>
      </c>
      <c r="K42" s="51"/>
      <c r="L42" s="28">
        <v>902211049</v>
      </c>
      <c r="M42" s="29"/>
      <c r="N42" s="29"/>
      <c r="O42" s="48">
        <f t="shared" si="8"/>
        <v>902211049</v>
      </c>
    </row>
    <row r="43" spans="1:16" ht="15" customHeight="1" x14ac:dyDescent="0.2">
      <c r="A43" s="25" t="s">
        <v>18</v>
      </c>
      <c r="B43" s="26" t="s">
        <v>40</v>
      </c>
      <c r="C43" s="26" t="s">
        <v>40</v>
      </c>
      <c r="D43" s="26" t="s">
        <v>40</v>
      </c>
      <c r="E43" s="44" t="s">
        <v>28</v>
      </c>
      <c r="F43" s="45" t="s">
        <v>26</v>
      </c>
      <c r="G43" s="44"/>
      <c r="H43" s="44"/>
      <c r="I43" s="50" t="s">
        <v>69</v>
      </c>
      <c r="J43" s="28">
        <v>3817808</v>
      </c>
      <c r="K43" s="51"/>
      <c r="L43" s="28">
        <v>3817808</v>
      </c>
      <c r="M43" s="29"/>
      <c r="N43" s="29"/>
      <c r="O43" s="48">
        <f t="shared" si="8"/>
        <v>3817808</v>
      </c>
    </row>
    <row r="44" spans="1:16" ht="16.5" customHeight="1" x14ac:dyDescent="0.2">
      <c r="A44" s="25" t="s">
        <v>18</v>
      </c>
      <c r="B44" s="26" t="s">
        <v>40</v>
      </c>
      <c r="C44" s="26" t="s">
        <v>40</v>
      </c>
      <c r="D44" s="26" t="s">
        <v>40</v>
      </c>
      <c r="E44" s="44" t="s">
        <v>30</v>
      </c>
      <c r="F44" s="45" t="s">
        <v>24</v>
      </c>
      <c r="G44" s="44"/>
      <c r="H44" s="44"/>
      <c r="I44" s="50" t="s">
        <v>70</v>
      </c>
      <c r="J44" s="28">
        <v>728228744.91999996</v>
      </c>
      <c r="K44" s="51"/>
      <c r="L44" s="28">
        <v>728228744.91999996</v>
      </c>
      <c r="M44" s="29"/>
      <c r="N44" s="29">
        <v>8952778.1999999993</v>
      </c>
      <c r="O44" s="48">
        <f t="shared" si="8"/>
        <v>737181523.12</v>
      </c>
    </row>
    <row r="45" spans="1:16" ht="16.5" customHeight="1" x14ac:dyDescent="0.2">
      <c r="A45" s="25" t="s">
        <v>18</v>
      </c>
      <c r="B45" s="26" t="s">
        <v>40</v>
      </c>
      <c r="C45" s="26" t="s">
        <v>40</v>
      </c>
      <c r="D45" s="26" t="s">
        <v>40</v>
      </c>
      <c r="E45" s="44" t="s">
        <v>30</v>
      </c>
      <c r="F45" s="45" t="s">
        <v>26</v>
      </c>
      <c r="G45" s="44"/>
      <c r="H45" s="44"/>
      <c r="I45" s="50" t="s">
        <v>71</v>
      </c>
      <c r="J45" s="28">
        <v>410488000</v>
      </c>
      <c r="K45" s="51"/>
      <c r="L45" s="28">
        <v>410488000</v>
      </c>
      <c r="M45" s="29"/>
      <c r="N45" s="29"/>
      <c r="O45" s="48">
        <f t="shared" si="8"/>
        <v>410488000</v>
      </c>
    </row>
    <row r="46" spans="1:16" ht="15" customHeight="1" x14ac:dyDescent="0.2">
      <c r="A46" s="25" t="s">
        <v>18</v>
      </c>
      <c r="B46" s="26" t="s">
        <v>40</v>
      </c>
      <c r="C46" s="26" t="s">
        <v>40</v>
      </c>
      <c r="D46" s="26" t="s">
        <v>40</v>
      </c>
      <c r="E46" s="44" t="s">
        <v>30</v>
      </c>
      <c r="F46" s="45" t="s">
        <v>28</v>
      </c>
      <c r="G46" s="44"/>
      <c r="H46" s="44"/>
      <c r="I46" s="50" t="s">
        <v>72</v>
      </c>
      <c r="J46" s="28">
        <v>22056186</v>
      </c>
      <c r="K46" s="51"/>
      <c r="L46" s="28">
        <v>22056186</v>
      </c>
      <c r="M46" s="29"/>
      <c r="N46" s="29"/>
      <c r="O46" s="48">
        <f t="shared" si="8"/>
        <v>22056186</v>
      </c>
    </row>
    <row r="47" spans="1:16" ht="15" customHeight="1" x14ac:dyDescent="0.2">
      <c r="A47" s="25" t="s">
        <v>18</v>
      </c>
      <c r="B47" s="26" t="s">
        <v>40</v>
      </c>
      <c r="C47" s="26" t="s">
        <v>40</v>
      </c>
      <c r="D47" s="26" t="s">
        <v>40</v>
      </c>
      <c r="E47" s="44" t="s">
        <v>30</v>
      </c>
      <c r="F47" s="45" t="s">
        <v>32</v>
      </c>
      <c r="G47" s="44"/>
      <c r="H47" s="44"/>
      <c r="I47" s="50" t="s">
        <v>73</v>
      </c>
      <c r="J47" s="28">
        <v>700000</v>
      </c>
      <c r="K47" s="51"/>
      <c r="L47" s="28">
        <v>700000</v>
      </c>
      <c r="M47" s="29"/>
      <c r="N47" s="29">
        <v>162000</v>
      </c>
      <c r="O47" s="48">
        <f t="shared" si="8"/>
        <v>862000</v>
      </c>
    </row>
    <row r="48" spans="1:16" ht="15" customHeight="1" x14ac:dyDescent="0.2">
      <c r="A48" s="25" t="s">
        <v>18</v>
      </c>
      <c r="B48" s="26" t="s">
        <v>40</v>
      </c>
      <c r="C48" s="26" t="s">
        <v>40</v>
      </c>
      <c r="D48" s="26" t="s">
        <v>40</v>
      </c>
      <c r="E48" s="44" t="s">
        <v>30</v>
      </c>
      <c r="F48" s="45" t="s">
        <v>34</v>
      </c>
      <c r="G48" s="44"/>
      <c r="H48" s="44"/>
      <c r="I48" s="50" t="s">
        <v>74</v>
      </c>
      <c r="J48" s="28">
        <v>66458420</v>
      </c>
      <c r="K48" s="51"/>
      <c r="L48" s="28">
        <v>66458420</v>
      </c>
      <c r="M48" s="29"/>
      <c r="N48" s="29">
        <v>197709</v>
      </c>
      <c r="O48" s="48">
        <f t="shared" si="8"/>
        <v>66656129</v>
      </c>
    </row>
    <row r="49" spans="1:15" s="55" customFormat="1" ht="27" customHeight="1" x14ac:dyDescent="0.2">
      <c r="A49" s="25" t="s">
        <v>18</v>
      </c>
      <c r="B49" s="26" t="s">
        <v>40</v>
      </c>
      <c r="C49" s="26" t="s">
        <v>40</v>
      </c>
      <c r="D49" s="26" t="s">
        <v>40</v>
      </c>
      <c r="E49" s="26" t="s">
        <v>30</v>
      </c>
      <c r="F49" s="27" t="s">
        <v>36</v>
      </c>
      <c r="G49" s="26"/>
      <c r="H49" s="26"/>
      <c r="I49" s="27" t="s">
        <v>75</v>
      </c>
      <c r="J49" s="28">
        <v>333692212.96000004</v>
      </c>
      <c r="K49" s="47"/>
      <c r="L49" s="28">
        <v>333692212.96000004</v>
      </c>
      <c r="M49" s="29"/>
      <c r="N49" s="29"/>
      <c r="O49" s="48">
        <f t="shared" si="8"/>
        <v>333692212.96000004</v>
      </c>
    </row>
    <row r="50" spans="1:15" ht="15" customHeight="1" x14ac:dyDescent="0.2">
      <c r="A50" s="25" t="s">
        <v>18</v>
      </c>
      <c r="B50" s="26" t="s">
        <v>40</v>
      </c>
      <c r="C50" s="26" t="s">
        <v>40</v>
      </c>
      <c r="D50" s="26" t="s">
        <v>40</v>
      </c>
      <c r="E50" s="44" t="s">
        <v>32</v>
      </c>
      <c r="F50" s="45" t="s">
        <v>22</v>
      </c>
      <c r="G50" s="44"/>
      <c r="H50" s="44"/>
      <c r="I50" s="50" t="s">
        <v>76</v>
      </c>
      <c r="J50" s="28">
        <v>30000000</v>
      </c>
      <c r="K50" s="51"/>
      <c r="L50" s="28">
        <v>30000000</v>
      </c>
      <c r="M50" s="29"/>
      <c r="N50" s="29"/>
      <c r="O50" s="48">
        <f t="shared" si="8"/>
        <v>30000000</v>
      </c>
    </row>
    <row r="51" spans="1:15" ht="16.5" customHeight="1" x14ac:dyDescent="0.2">
      <c r="A51" s="25" t="s">
        <v>18</v>
      </c>
      <c r="B51" s="26" t="s">
        <v>40</v>
      </c>
      <c r="C51" s="26" t="s">
        <v>40</v>
      </c>
      <c r="D51" s="26" t="s">
        <v>40</v>
      </c>
      <c r="E51" s="26" t="s">
        <v>32</v>
      </c>
      <c r="F51" s="27" t="s">
        <v>43</v>
      </c>
      <c r="G51" s="26"/>
      <c r="H51" s="26"/>
      <c r="I51" s="50" t="s">
        <v>77</v>
      </c>
      <c r="J51" s="28">
        <v>4512128462.4399996</v>
      </c>
      <c r="K51" s="51"/>
      <c r="L51" s="28">
        <v>4512128462.4399996</v>
      </c>
      <c r="M51" s="29"/>
      <c r="N51" s="29"/>
      <c r="O51" s="48">
        <f t="shared" si="8"/>
        <v>4512128462.4399996</v>
      </c>
    </row>
    <row r="52" spans="1:15" ht="16.5" customHeight="1" x14ac:dyDescent="0.2">
      <c r="A52" s="25" t="s">
        <v>18</v>
      </c>
      <c r="B52" s="26" t="s">
        <v>40</v>
      </c>
      <c r="C52" s="26" t="s">
        <v>40</v>
      </c>
      <c r="D52" s="26" t="s">
        <v>40</v>
      </c>
      <c r="E52" s="26" t="s">
        <v>32</v>
      </c>
      <c r="F52" s="27" t="s">
        <v>24</v>
      </c>
      <c r="G52" s="26"/>
      <c r="H52" s="26"/>
      <c r="I52" s="45" t="s">
        <v>78</v>
      </c>
      <c r="J52" s="28">
        <v>567430060.15999997</v>
      </c>
      <c r="K52" s="51"/>
      <c r="L52" s="28">
        <v>567430060.15999997</v>
      </c>
      <c r="M52" s="29"/>
      <c r="N52" s="29"/>
      <c r="O52" s="48">
        <f t="shared" si="8"/>
        <v>567430060.15999997</v>
      </c>
    </row>
    <row r="53" spans="1:15" ht="15" customHeight="1" x14ac:dyDescent="0.2">
      <c r="A53" s="25" t="s">
        <v>18</v>
      </c>
      <c r="B53" s="26" t="s">
        <v>40</v>
      </c>
      <c r="C53" s="26" t="s">
        <v>40</v>
      </c>
      <c r="D53" s="26" t="s">
        <v>40</v>
      </c>
      <c r="E53" s="26" t="s">
        <v>34</v>
      </c>
      <c r="F53" s="27" t="s">
        <v>43</v>
      </c>
      <c r="G53" s="26"/>
      <c r="H53" s="26"/>
      <c r="I53" s="45" t="s">
        <v>79</v>
      </c>
      <c r="J53" s="28">
        <v>797500</v>
      </c>
      <c r="K53" s="51"/>
      <c r="L53" s="28">
        <v>797500</v>
      </c>
      <c r="M53" s="29"/>
      <c r="N53" s="29"/>
      <c r="O53" s="48">
        <f t="shared" si="8"/>
        <v>797500</v>
      </c>
    </row>
    <row r="54" spans="1:15" ht="16.5" customHeight="1" x14ac:dyDescent="0.2">
      <c r="A54" s="25" t="s">
        <v>18</v>
      </c>
      <c r="B54" s="26" t="s">
        <v>40</v>
      </c>
      <c r="C54" s="26" t="s">
        <v>40</v>
      </c>
      <c r="D54" s="26" t="s">
        <v>40</v>
      </c>
      <c r="E54" s="26" t="s">
        <v>34</v>
      </c>
      <c r="F54" s="27" t="s">
        <v>24</v>
      </c>
      <c r="G54" s="26"/>
      <c r="H54" s="26"/>
      <c r="I54" s="50" t="s">
        <v>80</v>
      </c>
      <c r="J54" s="28">
        <v>1101991362</v>
      </c>
      <c r="K54" s="51"/>
      <c r="L54" s="28">
        <v>1101991362</v>
      </c>
      <c r="M54" s="29"/>
      <c r="N54" s="29"/>
      <c r="O54" s="48">
        <f t="shared" si="8"/>
        <v>1101991362</v>
      </c>
    </row>
    <row r="55" spans="1:15" s="55" customFormat="1" ht="27" customHeight="1" x14ac:dyDescent="0.2">
      <c r="A55" s="25" t="s">
        <v>18</v>
      </c>
      <c r="B55" s="26" t="s">
        <v>40</v>
      </c>
      <c r="C55" s="26" t="s">
        <v>40</v>
      </c>
      <c r="D55" s="26" t="s">
        <v>40</v>
      </c>
      <c r="E55" s="26" t="s">
        <v>34</v>
      </c>
      <c r="F55" s="27" t="s">
        <v>26</v>
      </c>
      <c r="G55" s="26"/>
      <c r="H55" s="26"/>
      <c r="I55" s="27" t="s">
        <v>81</v>
      </c>
      <c r="J55" s="28">
        <v>324672465.19999999</v>
      </c>
      <c r="K55" s="47"/>
      <c r="L55" s="28">
        <v>324672465.19999999</v>
      </c>
      <c r="M55" s="47"/>
      <c r="N55" s="29"/>
      <c r="O55" s="48">
        <f t="shared" si="8"/>
        <v>324672465.19999999</v>
      </c>
    </row>
    <row r="56" spans="1:15" ht="16.5" customHeight="1" x14ac:dyDescent="0.2">
      <c r="A56" s="25" t="s">
        <v>18</v>
      </c>
      <c r="B56" s="26" t="s">
        <v>40</v>
      </c>
      <c r="C56" s="26" t="s">
        <v>40</v>
      </c>
      <c r="D56" s="26" t="s">
        <v>40</v>
      </c>
      <c r="E56" s="26" t="s">
        <v>34</v>
      </c>
      <c r="F56" s="27" t="s">
        <v>28</v>
      </c>
      <c r="G56" s="26"/>
      <c r="H56" s="26"/>
      <c r="I56" s="50" t="s">
        <v>82</v>
      </c>
      <c r="J56" s="28">
        <v>973727345.89999998</v>
      </c>
      <c r="K56" s="51"/>
      <c r="L56" s="28">
        <v>973727345.89999998</v>
      </c>
      <c r="M56" s="29">
        <f>8952778.2+197709</f>
        <v>9150487.1999999993</v>
      </c>
      <c r="N56" s="29"/>
      <c r="O56" s="48">
        <f t="shared" si="8"/>
        <v>964576858.69999993</v>
      </c>
    </row>
    <row r="57" spans="1:15" s="55" customFormat="1" ht="27" customHeight="1" x14ac:dyDescent="0.25">
      <c r="A57" s="25" t="s">
        <v>18</v>
      </c>
      <c r="B57" s="26" t="s">
        <v>40</v>
      </c>
      <c r="C57" s="26" t="s">
        <v>40</v>
      </c>
      <c r="D57" s="26" t="s">
        <v>40</v>
      </c>
      <c r="E57" s="26" t="s">
        <v>34</v>
      </c>
      <c r="F57" s="27" t="s">
        <v>32</v>
      </c>
      <c r="G57" s="26"/>
      <c r="H57" s="26"/>
      <c r="I57" s="27" t="s">
        <v>83</v>
      </c>
      <c r="J57" s="28">
        <v>641444389.34000003</v>
      </c>
      <c r="K57" s="47"/>
      <c r="L57" s="28">
        <v>641444389.34000003</v>
      </c>
      <c r="M57" s="47"/>
      <c r="N57" s="47"/>
      <c r="O57" s="48">
        <f t="shared" si="8"/>
        <v>641444389.34000003</v>
      </c>
    </row>
    <row r="58" spans="1:15" s="55" customFormat="1" ht="27" customHeight="1" x14ac:dyDescent="0.2">
      <c r="A58" s="25" t="s">
        <v>18</v>
      </c>
      <c r="B58" s="26" t="s">
        <v>40</v>
      </c>
      <c r="C58" s="26" t="s">
        <v>40</v>
      </c>
      <c r="D58" s="26" t="s">
        <v>40</v>
      </c>
      <c r="E58" s="26" t="s">
        <v>34</v>
      </c>
      <c r="F58" s="27" t="s">
        <v>36</v>
      </c>
      <c r="G58" s="26"/>
      <c r="H58" s="26"/>
      <c r="I58" s="27" t="s">
        <v>84</v>
      </c>
      <c r="J58" s="28">
        <v>800000</v>
      </c>
      <c r="K58" s="47"/>
      <c r="L58" s="28">
        <v>800000</v>
      </c>
      <c r="M58" s="29"/>
      <c r="N58" s="29"/>
      <c r="O58" s="48">
        <f t="shared" si="8"/>
        <v>800000</v>
      </c>
    </row>
    <row r="59" spans="1:15" ht="16.5" customHeight="1" x14ac:dyDescent="0.2">
      <c r="A59" s="25" t="s">
        <v>18</v>
      </c>
      <c r="B59" s="26" t="s">
        <v>40</v>
      </c>
      <c r="C59" s="26" t="s">
        <v>40</v>
      </c>
      <c r="D59" s="26" t="s">
        <v>40</v>
      </c>
      <c r="E59" s="26" t="s">
        <v>36</v>
      </c>
      <c r="F59" s="27" t="s">
        <v>43</v>
      </c>
      <c r="G59" s="26"/>
      <c r="H59" s="26"/>
      <c r="I59" s="50" t="s">
        <v>85</v>
      </c>
      <c r="J59" s="28">
        <v>271411620</v>
      </c>
      <c r="K59" s="51"/>
      <c r="L59" s="28">
        <v>271411620</v>
      </c>
      <c r="M59" s="29"/>
      <c r="N59" s="29"/>
      <c r="O59" s="48">
        <f t="shared" si="8"/>
        <v>271411620</v>
      </c>
    </row>
    <row r="60" spans="1:15" s="55" customFormat="1" ht="27" customHeight="1" x14ac:dyDescent="0.2">
      <c r="A60" s="25" t="s">
        <v>18</v>
      </c>
      <c r="B60" s="26" t="s">
        <v>40</v>
      </c>
      <c r="C60" s="26" t="s">
        <v>40</v>
      </c>
      <c r="D60" s="26" t="s">
        <v>40</v>
      </c>
      <c r="E60" s="26" t="s">
        <v>36</v>
      </c>
      <c r="F60" s="27" t="s">
        <v>24</v>
      </c>
      <c r="G60" s="26"/>
      <c r="H60" s="26"/>
      <c r="I60" s="27" t="s">
        <v>86</v>
      </c>
      <c r="J60" s="28">
        <v>64475441</v>
      </c>
      <c r="K60" s="47"/>
      <c r="L60" s="28">
        <v>64475441</v>
      </c>
      <c r="M60" s="29"/>
      <c r="N60" s="29"/>
      <c r="O60" s="48">
        <f t="shared" si="8"/>
        <v>64475441</v>
      </c>
    </row>
    <row r="61" spans="1:15" s="55" customFormat="1" ht="38.25" customHeight="1" x14ac:dyDescent="0.2">
      <c r="A61" s="25" t="s">
        <v>18</v>
      </c>
      <c r="B61" s="26" t="s">
        <v>40</v>
      </c>
      <c r="C61" s="26" t="s">
        <v>40</v>
      </c>
      <c r="D61" s="26" t="s">
        <v>40</v>
      </c>
      <c r="E61" s="26" t="s">
        <v>36</v>
      </c>
      <c r="F61" s="27" t="s">
        <v>26</v>
      </c>
      <c r="G61" s="26"/>
      <c r="H61" s="26"/>
      <c r="I61" s="27" t="s">
        <v>87</v>
      </c>
      <c r="J61" s="28">
        <v>30936114.16</v>
      </c>
      <c r="K61" s="47"/>
      <c r="L61" s="28">
        <v>30936114.16</v>
      </c>
      <c r="M61" s="29"/>
      <c r="N61" s="29"/>
      <c r="O61" s="48">
        <f t="shared" si="8"/>
        <v>30936114.16</v>
      </c>
    </row>
    <row r="62" spans="1:15" ht="16.5" customHeight="1" x14ac:dyDescent="0.2">
      <c r="A62" s="25" t="s">
        <v>18</v>
      </c>
      <c r="B62" s="26" t="s">
        <v>40</v>
      </c>
      <c r="C62" s="26" t="s">
        <v>40</v>
      </c>
      <c r="D62" s="26" t="s">
        <v>40</v>
      </c>
      <c r="E62" s="26" t="s">
        <v>36</v>
      </c>
      <c r="F62" s="27" t="s">
        <v>30</v>
      </c>
      <c r="G62" s="26"/>
      <c r="H62" s="26"/>
      <c r="I62" s="53" t="s">
        <v>88</v>
      </c>
      <c r="J62" s="28">
        <v>221500000</v>
      </c>
      <c r="K62" s="29"/>
      <c r="L62" s="28">
        <v>221500000</v>
      </c>
      <c r="M62" s="29"/>
      <c r="N62" s="29"/>
      <c r="O62" s="48">
        <f t="shared" si="8"/>
        <v>221500000</v>
      </c>
    </row>
    <row r="63" spans="1:15" ht="16.5" customHeight="1" x14ac:dyDescent="0.2">
      <c r="A63" s="25" t="s">
        <v>18</v>
      </c>
      <c r="B63" s="26" t="s">
        <v>40</v>
      </c>
      <c r="C63" s="26" t="s">
        <v>40</v>
      </c>
      <c r="D63" s="26" t="s">
        <v>40</v>
      </c>
      <c r="E63" s="26" t="s">
        <v>36</v>
      </c>
      <c r="F63" s="27" t="s">
        <v>32</v>
      </c>
      <c r="G63" s="26"/>
      <c r="H63" s="26"/>
      <c r="I63" s="27" t="s">
        <v>89</v>
      </c>
      <c r="J63" s="28">
        <v>343593432.39999998</v>
      </c>
      <c r="K63" s="56">
        <v>360000000</v>
      </c>
      <c r="L63" s="28">
        <v>343593432.39999998</v>
      </c>
      <c r="M63" s="57">
        <v>162000</v>
      </c>
      <c r="N63" s="29"/>
      <c r="O63" s="48">
        <f t="shared" si="8"/>
        <v>343431432.39999998</v>
      </c>
    </row>
    <row r="64" spans="1:15" ht="16.5" customHeight="1" thickBot="1" x14ac:dyDescent="0.25">
      <c r="A64" s="25" t="s">
        <v>18</v>
      </c>
      <c r="B64" s="26" t="s">
        <v>40</v>
      </c>
      <c r="C64" s="26" t="s">
        <v>40</v>
      </c>
      <c r="D64" s="26" t="s">
        <v>40</v>
      </c>
      <c r="E64" s="26" t="s">
        <v>38</v>
      </c>
      <c r="F64" s="26"/>
      <c r="G64" s="26"/>
      <c r="H64" s="26"/>
      <c r="I64" s="27" t="s">
        <v>90</v>
      </c>
      <c r="J64" s="28">
        <v>274594910.45999998</v>
      </c>
      <c r="K64" s="29"/>
      <c r="L64" s="28">
        <v>274594910.45999998</v>
      </c>
      <c r="M64" s="29"/>
      <c r="N64" s="29"/>
      <c r="O64" s="48">
        <f>L64+N64-M64</f>
        <v>274594910.45999998</v>
      </c>
    </row>
    <row r="65" spans="1:15" s="12" customFormat="1" ht="15" customHeight="1" thickTop="1" thickBot="1" x14ac:dyDescent="0.25">
      <c r="A65" s="21" t="s">
        <v>18</v>
      </c>
      <c r="B65" s="22" t="s">
        <v>50</v>
      </c>
      <c r="C65" s="22"/>
      <c r="D65" s="22"/>
      <c r="E65" s="22"/>
      <c r="F65" s="22"/>
      <c r="G65" s="22"/>
      <c r="H65" s="22"/>
      <c r="I65" s="23" t="s">
        <v>91</v>
      </c>
      <c r="J65" s="24">
        <f t="shared" ref="J65:O65" si="9">SUM(J66:J70)</f>
        <v>1973000000</v>
      </c>
      <c r="K65" s="24">
        <f t="shared" si="9"/>
        <v>97000000</v>
      </c>
      <c r="L65" s="24">
        <f t="shared" si="9"/>
        <v>1973000000</v>
      </c>
      <c r="M65" s="24">
        <f t="shared" si="9"/>
        <v>0</v>
      </c>
      <c r="N65" s="24">
        <f t="shared" si="9"/>
        <v>0</v>
      </c>
      <c r="O65" s="19">
        <f t="shared" si="9"/>
        <v>1973000000</v>
      </c>
    </row>
    <row r="66" spans="1:15" ht="21.75" customHeight="1" thickTop="1" x14ac:dyDescent="0.2">
      <c r="A66" s="25" t="s">
        <v>18</v>
      </c>
      <c r="B66" s="26" t="s">
        <v>50</v>
      </c>
      <c r="C66" s="26" t="s">
        <v>92</v>
      </c>
      <c r="D66" s="26" t="s">
        <v>40</v>
      </c>
      <c r="E66" s="26" t="s">
        <v>93</v>
      </c>
      <c r="F66" s="27" t="s">
        <v>22</v>
      </c>
      <c r="G66" s="26"/>
      <c r="H66" s="26"/>
      <c r="I66" s="27" t="s">
        <v>94</v>
      </c>
      <c r="J66" s="28">
        <v>125000000</v>
      </c>
      <c r="K66" s="57">
        <v>97000000</v>
      </c>
      <c r="L66" s="28">
        <v>125000000</v>
      </c>
      <c r="M66" s="29"/>
      <c r="N66" s="29"/>
      <c r="O66" s="30">
        <f>L66+N66-M66</f>
        <v>125000000</v>
      </c>
    </row>
    <row r="67" spans="1:15" ht="16.5" customHeight="1" x14ac:dyDescent="0.2">
      <c r="A67" s="25" t="s">
        <v>18</v>
      </c>
      <c r="B67" s="26" t="s">
        <v>50</v>
      </c>
      <c r="C67" s="26" t="s">
        <v>92</v>
      </c>
      <c r="D67" s="26" t="s">
        <v>40</v>
      </c>
      <c r="E67" s="26" t="s">
        <v>93</v>
      </c>
      <c r="F67" s="27" t="s">
        <v>43</v>
      </c>
      <c r="G67" s="26"/>
      <c r="H67" s="26"/>
      <c r="I67" s="27" t="s">
        <v>95</v>
      </c>
      <c r="J67" s="28">
        <v>125000000</v>
      </c>
      <c r="K67" s="29"/>
      <c r="L67" s="28">
        <v>125000000</v>
      </c>
      <c r="M67" s="29"/>
      <c r="N67" s="29"/>
      <c r="O67" s="30">
        <f>L67+N67-M67</f>
        <v>125000000</v>
      </c>
    </row>
    <row r="68" spans="1:15" ht="16.5" customHeight="1" x14ac:dyDescent="0.2">
      <c r="A68" s="25" t="s">
        <v>18</v>
      </c>
      <c r="B68" s="26" t="s">
        <v>50</v>
      </c>
      <c r="C68" s="26" t="s">
        <v>96</v>
      </c>
      <c r="D68" s="26" t="s">
        <v>19</v>
      </c>
      <c r="E68" s="26" t="s">
        <v>22</v>
      </c>
      <c r="F68" s="27"/>
      <c r="G68" s="26"/>
      <c r="H68" s="26"/>
      <c r="I68" s="27" t="s">
        <v>97</v>
      </c>
      <c r="J68" s="28">
        <v>1686433348</v>
      </c>
      <c r="K68" s="29"/>
      <c r="L68" s="28">
        <v>1686433348</v>
      </c>
      <c r="M68" s="29"/>
      <c r="N68" s="29"/>
      <c r="O68" s="30">
        <f>L68+N68-M68</f>
        <v>1686433348</v>
      </c>
    </row>
    <row r="69" spans="1:15" ht="16.5" customHeight="1" x14ac:dyDescent="0.2">
      <c r="A69" s="25" t="s">
        <v>18</v>
      </c>
      <c r="B69" s="26" t="s">
        <v>50</v>
      </c>
      <c r="C69" s="26" t="s">
        <v>96</v>
      </c>
      <c r="D69" s="26" t="s">
        <v>19</v>
      </c>
      <c r="E69" s="36" t="s">
        <v>43</v>
      </c>
      <c r="F69" s="26"/>
      <c r="G69" s="26"/>
      <c r="H69" s="26"/>
      <c r="I69" s="50" t="s">
        <v>98</v>
      </c>
      <c r="J69" s="28">
        <v>0</v>
      </c>
      <c r="K69" s="29"/>
      <c r="L69" s="28">
        <v>0</v>
      </c>
      <c r="M69" s="29"/>
      <c r="N69" s="29"/>
      <c r="O69" s="30">
        <f>L69+N69-M69</f>
        <v>0</v>
      </c>
    </row>
    <row r="70" spans="1:15" s="55" customFormat="1" ht="27" customHeight="1" thickBot="1" x14ac:dyDescent="0.3">
      <c r="A70" s="25" t="s">
        <v>18</v>
      </c>
      <c r="B70" s="26" t="s">
        <v>50</v>
      </c>
      <c r="C70" s="26" t="s">
        <v>96</v>
      </c>
      <c r="D70" s="26" t="s">
        <v>19</v>
      </c>
      <c r="E70" s="36" t="s">
        <v>26</v>
      </c>
      <c r="F70" s="26"/>
      <c r="G70" s="26"/>
      <c r="H70" s="26"/>
      <c r="I70" s="45" t="s">
        <v>99</v>
      </c>
      <c r="J70" s="28">
        <v>36566652</v>
      </c>
      <c r="K70" s="47"/>
      <c r="L70" s="28">
        <v>36566652</v>
      </c>
      <c r="M70" s="47"/>
      <c r="N70" s="47"/>
      <c r="O70" s="48">
        <f t="shared" ref="O70" si="10">L70+N70-M70</f>
        <v>36566652</v>
      </c>
    </row>
    <row r="71" spans="1:15" s="12" customFormat="1" ht="23.25" customHeight="1" thickTop="1" thickBot="1" x14ac:dyDescent="0.25">
      <c r="A71" s="21" t="s">
        <v>18</v>
      </c>
      <c r="B71" s="22" t="s">
        <v>100</v>
      </c>
      <c r="C71" s="22"/>
      <c r="D71" s="22"/>
      <c r="E71" s="22"/>
      <c r="F71" s="22"/>
      <c r="G71" s="22"/>
      <c r="H71" s="22"/>
      <c r="I71" s="23" t="s">
        <v>101</v>
      </c>
      <c r="J71" s="19">
        <f t="shared" ref="J71:O71" si="11">SUM(J72:J77)</f>
        <v>318000000</v>
      </c>
      <c r="K71" s="19">
        <f t="shared" si="11"/>
        <v>0</v>
      </c>
      <c r="L71" s="19">
        <f t="shared" si="11"/>
        <v>318000000</v>
      </c>
      <c r="M71" s="19">
        <f t="shared" si="11"/>
        <v>14291740</v>
      </c>
      <c r="N71" s="19">
        <f t="shared" si="11"/>
        <v>14291740</v>
      </c>
      <c r="O71" s="19">
        <f t="shared" si="11"/>
        <v>318000000</v>
      </c>
    </row>
    <row r="72" spans="1:15" ht="15" customHeight="1" thickTop="1" x14ac:dyDescent="0.2">
      <c r="A72" s="25" t="s">
        <v>18</v>
      </c>
      <c r="B72" s="26" t="s">
        <v>100</v>
      </c>
      <c r="C72" s="26" t="s">
        <v>19</v>
      </c>
      <c r="D72" s="26" t="s">
        <v>40</v>
      </c>
      <c r="E72" s="26" t="s">
        <v>30</v>
      </c>
      <c r="F72" s="26"/>
      <c r="G72" s="26"/>
      <c r="H72" s="26"/>
      <c r="I72" s="27" t="s">
        <v>102</v>
      </c>
      <c r="J72" s="28">
        <v>15000000</v>
      </c>
      <c r="K72" s="58"/>
      <c r="L72" s="28">
        <v>15000000</v>
      </c>
      <c r="M72" s="58"/>
      <c r="N72" s="29"/>
      <c r="O72" s="30">
        <f t="shared" ref="O72:O77" si="12">L72+N72-M72</f>
        <v>15000000</v>
      </c>
    </row>
    <row r="73" spans="1:15" ht="15" customHeight="1" x14ac:dyDescent="0.2">
      <c r="A73" s="25" t="s">
        <v>18</v>
      </c>
      <c r="B73" s="26" t="s">
        <v>100</v>
      </c>
      <c r="C73" s="26" t="s">
        <v>92</v>
      </c>
      <c r="D73" s="26" t="s">
        <v>19</v>
      </c>
      <c r="E73" s="26"/>
      <c r="F73" s="26"/>
      <c r="G73" s="26"/>
      <c r="H73" s="26"/>
      <c r="I73" s="27" t="s">
        <v>103</v>
      </c>
      <c r="J73" s="28">
        <v>0</v>
      </c>
      <c r="K73" s="58"/>
      <c r="L73" s="28">
        <v>0</v>
      </c>
      <c r="M73" s="58"/>
      <c r="N73" s="29">
        <v>14291740</v>
      </c>
      <c r="O73" s="30">
        <f t="shared" si="12"/>
        <v>14291740</v>
      </c>
    </row>
    <row r="74" spans="1:15" ht="16.5" customHeight="1" x14ac:dyDescent="0.2">
      <c r="A74" s="25" t="s">
        <v>18</v>
      </c>
      <c r="B74" s="26" t="s">
        <v>100</v>
      </c>
      <c r="C74" s="26" t="s">
        <v>92</v>
      </c>
      <c r="D74" s="26" t="s">
        <v>19</v>
      </c>
      <c r="E74" s="26"/>
      <c r="F74" s="26"/>
      <c r="G74" s="26"/>
      <c r="H74" s="26"/>
      <c r="I74" s="27" t="s">
        <v>104</v>
      </c>
      <c r="J74" s="28">
        <v>249000000</v>
      </c>
      <c r="K74" s="58"/>
      <c r="L74" s="28">
        <v>249000000</v>
      </c>
      <c r="M74" s="58"/>
      <c r="N74" s="29"/>
      <c r="O74" s="30">
        <f t="shared" si="12"/>
        <v>249000000</v>
      </c>
    </row>
    <row r="75" spans="1:15" ht="16.5" customHeight="1" x14ac:dyDescent="0.2">
      <c r="A75" s="25" t="s">
        <v>18</v>
      </c>
      <c r="B75" s="26" t="s">
        <v>100</v>
      </c>
      <c r="C75" s="26" t="s">
        <v>105</v>
      </c>
      <c r="D75" s="26" t="s">
        <v>19</v>
      </c>
      <c r="E75" s="44" t="s">
        <v>24</v>
      </c>
      <c r="F75" s="26"/>
      <c r="G75" s="26"/>
      <c r="H75" s="26"/>
      <c r="I75" s="27" t="s">
        <v>106</v>
      </c>
      <c r="J75" s="28">
        <v>1000000</v>
      </c>
      <c r="K75" s="58"/>
      <c r="L75" s="28">
        <v>1000000</v>
      </c>
      <c r="M75" s="58"/>
      <c r="N75" s="29"/>
      <c r="O75" s="30">
        <f t="shared" si="12"/>
        <v>1000000</v>
      </c>
    </row>
    <row r="76" spans="1:15" ht="16.5" customHeight="1" x14ac:dyDescent="0.2">
      <c r="A76" s="25" t="s">
        <v>18</v>
      </c>
      <c r="B76" s="26" t="s">
        <v>100</v>
      </c>
      <c r="C76" s="26" t="s">
        <v>105</v>
      </c>
      <c r="D76" s="26" t="s">
        <v>40</v>
      </c>
      <c r="E76" s="26" t="s">
        <v>22</v>
      </c>
      <c r="F76" s="26"/>
      <c r="G76" s="26"/>
      <c r="H76" s="26"/>
      <c r="I76" s="27" t="s">
        <v>107</v>
      </c>
      <c r="J76" s="28">
        <v>52000000</v>
      </c>
      <c r="K76" s="58"/>
      <c r="L76" s="28">
        <v>52000000</v>
      </c>
      <c r="M76" s="58">
        <v>14291740</v>
      </c>
      <c r="N76" s="29"/>
      <c r="O76" s="30">
        <f t="shared" si="12"/>
        <v>37708260</v>
      </c>
    </row>
    <row r="77" spans="1:15" ht="16.5" customHeight="1" thickBot="1" x14ac:dyDescent="0.25">
      <c r="A77" s="25" t="s">
        <v>18</v>
      </c>
      <c r="B77" s="26" t="s">
        <v>100</v>
      </c>
      <c r="C77" s="26" t="s">
        <v>105</v>
      </c>
      <c r="D77" s="26" t="s">
        <v>40</v>
      </c>
      <c r="E77" s="36" t="s">
        <v>43</v>
      </c>
      <c r="F77" s="26"/>
      <c r="G77" s="26"/>
      <c r="H77" s="26"/>
      <c r="I77" s="27" t="s">
        <v>108</v>
      </c>
      <c r="J77" s="28">
        <v>1000000</v>
      </c>
      <c r="K77" s="58"/>
      <c r="L77" s="28">
        <v>1000000</v>
      </c>
      <c r="M77" s="58"/>
      <c r="N77" s="29"/>
      <c r="O77" s="30">
        <f t="shared" si="12"/>
        <v>1000000</v>
      </c>
    </row>
    <row r="78" spans="1:15" s="60" customFormat="1" ht="27.75" customHeight="1" thickTop="1" thickBot="1" x14ac:dyDescent="0.3">
      <c r="A78" s="78" t="s">
        <v>109</v>
      </c>
      <c r="B78" s="79"/>
      <c r="C78" s="79"/>
      <c r="D78" s="79"/>
      <c r="E78" s="79"/>
      <c r="F78" s="79"/>
      <c r="G78" s="79"/>
      <c r="H78" s="79"/>
      <c r="I78" s="80"/>
      <c r="J78" s="59">
        <f t="shared" ref="J78:O78" si="13">J82+J85+J88+J91</f>
        <v>74472264014</v>
      </c>
      <c r="K78" s="59">
        <f t="shared" si="13"/>
        <v>12340345083.58</v>
      </c>
      <c r="L78" s="59">
        <f t="shared" si="13"/>
        <v>74472264014</v>
      </c>
      <c r="M78" s="59">
        <f t="shared" si="13"/>
        <v>0</v>
      </c>
      <c r="N78" s="59">
        <f t="shared" si="13"/>
        <v>0</v>
      </c>
      <c r="O78" s="59">
        <f t="shared" si="13"/>
        <v>74472264014</v>
      </c>
    </row>
    <row r="79" spans="1:15" s="55" customFormat="1" ht="51" customHeight="1" thickTop="1" x14ac:dyDescent="0.25">
      <c r="A79" s="25" t="s">
        <v>110</v>
      </c>
      <c r="B79" s="26" t="s">
        <v>111</v>
      </c>
      <c r="C79" s="26" t="s">
        <v>112</v>
      </c>
      <c r="D79" s="26">
        <v>10</v>
      </c>
      <c r="E79" s="26" t="s">
        <v>113</v>
      </c>
      <c r="F79" s="36" t="s">
        <v>114</v>
      </c>
      <c r="G79" s="26" t="s">
        <v>40</v>
      </c>
      <c r="H79" s="26">
        <v>11</v>
      </c>
      <c r="I79" s="27" t="s">
        <v>115</v>
      </c>
      <c r="J79" s="28">
        <v>2045000000</v>
      </c>
      <c r="K79" s="58">
        <f>50000000+131000000</f>
        <v>181000000</v>
      </c>
      <c r="L79" s="28">
        <v>2045000000</v>
      </c>
      <c r="M79" s="58"/>
      <c r="N79" s="47"/>
      <c r="O79" s="48">
        <f>+L79-M79+N79</f>
        <v>2045000000</v>
      </c>
    </row>
    <row r="80" spans="1:15" s="55" customFormat="1" ht="54" customHeight="1" x14ac:dyDescent="0.25">
      <c r="A80" s="25" t="s">
        <v>110</v>
      </c>
      <c r="B80" s="26" t="s">
        <v>111</v>
      </c>
      <c r="C80" s="26" t="s">
        <v>112</v>
      </c>
      <c r="D80" s="26">
        <v>10</v>
      </c>
      <c r="E80" s="26" t="s">
        <v>113</v>
      </c>
      <c r="F80" s="36" t="s">
        <v>116</v>
      </c>
      <c r="G80" s="26" t="s">
        <v>40</v>
      </c>
      <c r="H80" s="26">
        <v>11</v>
      </c>
      <c r="I80" s="27" t="s">
        <v>117</v>
      </c>
      <c r="J80" s="28">
        <v>1350000000</v>
      </c>
      <c r="K80" s="58">
        <v>50000000</v>
      </c>
      <c r="L80" s="28">
        <v>1350000000</v>
      </c>
      <c r="M80" s="58"/>
      <c r="N80" s="47"/>
      <c r="O80" s="48">
        <f t="shared" ref="O80:O90" si="14">+L80-M80+N80</f>
        <v>1350000000</v>
      </c>
    </row>
    <row r="81" spans="1:15" s="55" customFormat="1" ht="48.75" customHeight="1" thickBot="1" x14ac:dyDescent="0.3">
      <c r="A81" s="25" t="s">
        <v>110</v>
      </c>
      <c r="B81" s="26" t="s">
        <v>111</v>
      </c>
      <c r="C81" s="26" t="s">
        <v>112</v>
      </c>
      <c r="D81" s="26">
        <v>10</v>
      </c>
      <c r="E81" s="26" t="s">
        <v>113</v>
      </c>
      <c r="F81" s="36" t="s">
        <v>118</v>
      </c>
      <c r="G81" s="26" t="s">
        <v>40</v>
      </c>
      <c r="H81" s="26">
        <v>11</v>
      </c>
      <c r="I81" s="27" t="s">
        <v>119</v>
      </c>
      <c r="J81" s="28">
        <v>2836536017</v>
      </c>
      <c r="K81" s="58"/>
      <c r="L81" s="28">
        <v>2836536017</v>
      </c>
      <c r="M81" s="58"/>
      <c r="N81" s="47"/>
      <c r="O81" s="48">
        <f t="shared" si="14"/>
        <v>2836536017</v>
      </c>
    </row>
    <row r="82" spans="1:15" s="41" customFormat="1" ht="46.5" customHeight="1" thickTop="1" thickBot="1" x14ac:dyDescent="0.25">
      <c r="A82" s="37" t="s">
        <v>110</v>
      </c>
      <c r="B82" s="38" t="s">
        <v>111</v>
      </c>
      <c r="C82" s="38" t="s">
        <v>112</v>
      </c>
      <c r="D82" s="38">
        <v>10</v>
      </c>
      <c r="E82" s="38"/>
      <c r="F82" s="61"/>
      <c r="G82" s="38" t="s">
        <v>1</v>
      </c>
      <c r="H82" s="38"/>
      <c r="I82" s="62" t="s">
        <v>120</v>
      </c>
      <c r="J82" s="40">
        <f>SUM(J79:J81)</f>
        <v>6231536017</v>
      </c>
      <c r="K82" s="40">
        <f>SUM(K79:K81)</f>
        <v>231000000</v>
      </c>
      <c r="L82" s="40">
        <f>SUM(L79:L81)</f>
        <v>6231536017</v>
      </c>
      <c r="M82" s="40">
        <f t="shared" ref="M82:N82" si="15">SUM(M79:M81)</f>
        <v>0</v>
      </c>
      <c r="N82" s="40">
        <f t="shared" si="15"/>
        <v>0</v>
      </c>
      <c r="O82" s="40">
        <f>SUM(O79:O81)</f>
        <v>6231536017</v>
      </c>
    </row>
    <row r="83" spans="1:15" s="55" customFormat="1" ht="59.25" customHeight="1" thickTop="1" x14ac:dyDescent="0.25">
      <c r="A83" s="25" t="s">
        <v>110</v>
      </c>
      <c r="B83" s="26" t="s">
        <v>111</v>
      </c>
      <c r="C83" s="26" t="s">
        <v>112</v>
      </c>
      <c r="D83" s="26">
        <v>11</v>
      </c>
      <c r="E83" s="26" t="s">
        <v>113</v>
      </c>
      <c r="F83" s="36" t="s">
        <v>121</v>
      </c>
      <c r="G83" s="26" t="s">
        <v>40</v>
      </c>
      <c r="H83" s="26">
        <v>11</v>
      </c>
      <c r="I83" s="27" t="s">
        <v>122</v>
      </c>
      <c r="J83" s="28">
        <v>209043693</v>
      </c>
      <c r="K83" s="58"/>
      <c r="L83" s="28">
        <v>209043693</v>
      </c>
      <c r="M83" s="58"/>
      <c r="N83" s="47"/>
      <c r="O83" s="48">
        <f t="shared" si="14"/>
        <v>209043693</v>
      </c>
    </row>
    <row r="84" spans="1:15" s="55" customFormat="1" ht="63" customHeight="1" thickBot="1" x14ac:dyDescent="0.3">
      <c r="A84" s="25" t="s">
        <v>110</v>
      </c>
      <c r="B84" s="26" t="s">
        <v>111</v>
      </c>
      <c r="C84" s="26" t="s">
        <v>112</v>
      </c>
      <c r="D84" s="26">
        <v>11</v>
      </c>
      <c r="E84" s="26" t="s">
        <v>113</v>
      </c>
      <c r="F84" s="36" t="s">
        <v>123</v>
      </c>
      <c r="G84" s="26" t="s">
        <v>40</v>
      </c>
      <c r="H84" s="26">
        <v>11</v>
      </c>
      <c r="I84" s="27" t="s">
        <v>122</v>
      </c>
      <c r="J84" s="28">
        <v>1544660763</v>
      </c>
      <c r="K84" s="58">
        <f>45806944+6534972</f>
        <v>52341916</v>
      </c>
      <c r="L84" s="28">
        <v>1544660763</v>
      </c>
      <c r="M84" s="58"/>
      <c r="N84" s="47"/>
      <c r="O84" s="48">
        <f t="shared" si="14"/>
        <v>1544660763</v>
      </c>
    </row>
    <row r="85" spans="1:15" s="41" customFormat="1" ht="33" customHeight="1" thickTop="1" thickBot="1" x14ac:dyDescent="0.25">
      <c r="A85" s="37" t="s">
        <v>110</v>
      </c>
      <c r="B85" s="38" t="s">
        <v>111</v>
      </c>
      <c r="C85" s="38" t="s">
        <v>112</v>
      </c>
      <c r="D85" s="38">
        <v>11</v>
      </c>
      <c r="E85" s="38" t="s">
        <v>1</v>
      </c>
      <c r="F85" s="38"/>
      <c r="G85" s="38" t="s">
        <v>1</v>
      </c>
      <c r="H85" s="38"/>
      <c r="I85" s="62" t="s">
        <v>124</v>
      </c>
      <c r="J85" s="40">
        <f>SUM(J83:J84)</f>
        <v>1753704456</v>
      </c>
      <c r="K85" s="40">
        <f>SUM(K83:K84)</f>
        <v>52341916</v>
      </c>
      <c r="L85" s="40">
        <f>SUM(L83:L84)</f>
        <v>1753704456</v>
      </c>
      <c r="M85" s="40">
        <f t="shared" ref="M85:N85" si="16">SUM(M83:M84)</f>
        <v>0</v>
      </c>
      <c r="N85" s="40">
        <f t="shared" si="16"/>
        <v>0</v>
      </c>
      <c r="O85" s="40">
        <f>SUM(O83:O84)</f>
        <v>1753704456</v>
      </c>
    </row>
    <row r="86" spans="1:15" s="55" customFormat="1" ht="59.25" customHeight="1" thickTop="1" x14ac:dyDescent="0.25">
      <c r="A86" s="25" t="s">
        <v>110</v>
      </c>
      <c r="B86" s="26" t="s">
        <v>111</v>
      </c>
      <c r="C86" s="26" t="s">
        <v>112</v>
      </c>
      <c r="D86" s="26">
        <v>12</v>
      </c>
      <c r="E86" s="26" t="s">
        <v>113</v>
      </c>
      <c r="F86" s="36" t="s">
        <v>125</v>
      </c>
      <c r="G86" s="26" t="s">
        <v>40</v>
      </c>
      <c r="H86" s="26">
        <v>11</v>
      </c>
      <c r="I86" s="27" t="s">
        <v>126</v>
      </c>
      <c r="J86" s="28">
        <v>18287400000</v>
      </c>
      <c r="K86" s="58">
        <f>1851988188+48904.58</f>
        <v>1852037092.5799999</v>
      </c>
      <c r="L86" s="28">
        <v>18287400000</v>
      </c>
      <c r="M86" s="58"/>
      <c r="N86" s="47"/>
      <c r="O86" s="48">
        <f t="shared" si="14"/>
        <v>18287400000</v>
      </c>
    </row>
    <row r="87" spans="1:15" s="55" customFormat="1" ht="54.75" customHeight="1" thickBot="1" x14ac:dyDescent="0.3">
      <c r="A87" s="25" t="s">
        <v>110</v>
      </c>
      <c r="B87" s="26" t="s">
        <v>111</v>
      </c>
      <c r="C87" s="26" t="s">
        <v>112</v>
      </c>
      <c r="D87" s="26">
        <v>12</v>
      </c>
      <c r="E87" s="26" t="s">
        <v>113</v>
      </c>
      <c r="F87" s="36" t="s">
        <v>127</v>
      </c>
      <c r="G87" s="26" t="s">
        <v>50</v>
      </c>
      <c r="H87" s="26">
        <v>11</v>
      </c>
      <c r="I87" s="27" t="s">
        <v>128</v>
      </c>
      <c r="J87" s="28">
        <v>46716045460</v>
      </c>
      <c r="K87" s="58">
        <v>10104966075</v>
      </c>
      <c r="L87" s="28">
        <v>46716045460</v>
      </c>
      <c r="M87" s="58"/>
      <c r="N87" s="47"/>
      <c r="O87" s="48">
        <f t="shared" si="14"/>
        <v>46716045460</v>
      </c>
    </row>
    <row r="88" spans="1:15" s="41" customFormat="1" ht="42.75" customHeight="1" thickTop="1" thickBot="1" x14ac:dyDescent="0.25">
      <c r="A88" s="37" t="s">
        <v>110</v>
      </c>
      <c r="B88" s="38" t="s">
        <v>111</v>
      </c>
      <c r="C88" s="38" t="s">
        <v>112</v>
      </c>
      <c r="D88" s="38">
        <v>12</v>
      </c>
      <c r="E88" s="38"/>
      <c r="F88" s="38"/>
      <c r="G88" s="38" t="s">
        <v>1</v>
      </c>
      <c r="H88" s="38"/>
      <c r="I88" s="62" t="s">
        <v>129</v>
      </c>
      <c r="J88" s="40">
        <f>SUM(J86:J87)</f>
        <v>65003445460</v>
      </c>
      <c r="K88" s="40">
        <f t="shared" ref="K88:N88" si="17">SUM(K86:K87)</f>
        <v>11957003167.58</v>
      </c>
      <c r="L88" s="40">
        <f t="shared" si="17"/>
        <v>65003445460</v>
      </c>
      <c r="M88" s="40">
        <f t="shared" si="17"/>
        <v>0</v>
      </c>
      <c r="N88" s="40">
        <f t="shared" si="17"/>
        <v>0</v>
      </c>
      <c r="O88" s="40">
        <f>SUM(O86:O87)</f>
        <v>65003445460</v>
      </c>
    </row>
    <row r="89" spans="1:15" s="55" customFormat="1" ht="54.75" customHeight="1" thickTop="1" x14ac:dyDescent="0.25">
      <c r="A89" s="25" t="s">
        <v>110</v>
      </c>
      <c r="B89" s="26" t="s">
        <v>130</v>
      </c>
      <c r="C89" s="26" t="s">
        <v>112</v>
      </c>
      <c r="D89" s="26">
        <v>1</v>
      </c>
      <c r="E89" s="26" t="s">
        <v>131</v>
      </c>
      <c r="F89" s="26" t="s">
        <v>132</v>
      </c>
      <c r="G89" s="26" t="s">
        <v>40</v>
      </c>
      <c r="H89" s="26">
        <v>11</v>
      </c>
      <c r="I89" s="27" t="s">
        <v>133</v>
      </c>
      <c r="J89" s="28">
        <v>88000000</v>
      </c>
      <c r="K89" s="58">
        <v>78623752</v>
      </c>
      <c r="L89" s="28">
        <v>88000000</v>
      </c>
      <c r="M89" s="58"/>
      <c r="N89" s="47"/>
      <c r="O89" s="48">
        <f t="shared" si="14"/>
        <v>88000000</v>
      </c>
    </row>
    <row r="90" spans="1:15" s="55" customFormat="1" ht="51" customHeight="1" thickBot="1" x14ac:dyDescent="0.3">
      <c r="A90" s="25" t="s">
        <v>110</v>
      </c>
      <c r="B90" s="26" t="s">
        <v>130</v>
      </c>
      <c r="C90" s="26" t="s">
        <v>112</v>
      </c>
      <c r="D90" s="26">
        <v>1</v>
      </c>
      <c r="E90" s="26" t="s">
        <v>131</v>
      </c>
      <c r="F90" s="26" t="s">
        <v>134</v>
      </c>
      <c r="G90" s="26" t="s">
        <v>40</v>
      </c>
      <c r="H90" s="26">
        <v>11</v>
      </c>
      <c r="I90" s="27" t="s">
        <v>135</v>
      </c>
      <c r="J90" s="28">
        <v>1395578081</v>
      </c>
      <c r="K90" s="58">
        <v>21376248</v>
      </c>
      <c r="L90" s="28">
        <v>1395578081</v>
      </c>
      <c r="M90" s="58"/>
      <c r="N90" s="47"/>
      <c r="O90" s="48">
        <f t="shared" si="14"/>
        <v>1395578081</v>
      </c>
    </row>
    <row r="91" spans="1:15" s="41" customFormat="1" ht="54" customHeight="1" thickTop="1" thickBot="1" x14ac:dyDescent="0.25">
      <c r="A91" s="37" t="s">
        <v>110</v>
      </c>
      <c r="B91" s="38" t="s">
        <v>111</v>
      </c>
      <c r="C91" s="38" t="s">
        <v>112</v>
      </c>
      <c r="D91" s="38">
        <v>1</v>
      </c>
      <c r="E91" s="38" t="s">
        <v>1</v>
      </c>
      <c r="F91" s="38"/>
      <c r="G91" s="38" t="s">
        <v>1</v>
      </c>
      <c r="H91" s="38"/>
      <c r="I91" s="62" t="s">
        <v>136</v>
      </c>
      <c r="J91" s="40">
        <f>SUM(J89:J90)</f>
        <v>1483578081</v>
      </c>
      <c r="K91" s="40">
        <f t="shared" ref="K91" si="18">SUM(K89:K90)</f>
        <v>100000000</v>
      </c>
      <c r="L91" s="40">
        <f>SUM(L89:L90)</f>
        <v>1483578081</v>
      </c>
      <c r="M91" s="40">
        <f>SUM(M89:M90)</f>
        <v>0</v>
      </c>
      <c r="N91" s="40">
        <f>SUM(N89:N90)</f>
        <v>0</v>
      </c>
      <c r="O91" s="40">
        <f>SUM(O89:O90)</f>
        <v>1483578081</v>
      </c>
    </row>
    <row r="92" spans="1:15" s="64" customFormat="1" ht="17.25" customHeight="1" thickTop="1" x14ac:dyDescent="0.25">
      <c r="A92" s="63"/>
      <c r="B92" s="63"/>
      <c r="C92" s="63"/>
      <c r="D92" s="63"/>
      <c r="E92" s="63"/>
      <c r="F92" s="63"/>
      <c r="G92" s="63"/>
      <c r="H92" s="63"/>
      <c r="J92" s="65"/>
      <c r="K92" s="65"/>
      <c r="L92" s="65"/>
      <c r="M92" s="65"/>
      <c r="N92" s="65"/>
      <c r="O92" s="66"/>
    </row>
    <row r="93" spans="1:15" ht="0" hidden="1" customHeight="1" x14ac:dyDescent="0.2">
      <c r="A93" s="67"/>
      <c r="B93" s="67"/>
      <c r="C93" s="67"/>
      <c r="D93" s="67"/>
      <c r="E93" s="67"/>
      <c r="F93" s="67"/>
    </row>
    <row r="94" spans="1:15" x14ac:dyDescent="0.2">
      <c r="A94" s="71" t="s">
        <v>137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</row>
    <row r="95" spans="1:15" x14ac:dyDescent="0.2">
      <c r="A95" s="71" t="s">
        <v>138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</row>
  </sheetData>
  <sheetProtection algorithmName="SHA-512" hashValue="YH0HdrtOxJibF6hS0w7X5dJGt+MppTEiPy/SYDHq2DRnBWAn9Vz0bKIhkuw7fGDA0sQxVk4iIWm7aFGmmBI4ZA==" saltValue="eCiOOGlP2Sq2wLij/f9O8w==" spinCount="100000" sheet="1" objects="1" scenarios="1"/>
  <mergeCells count="8">
    <mergeCell ref="A94:O94"/>
    <mergeCell ref="A95:O95"/>
    <mergeCell ref="A1:F1"/>
    <mergeCell ref="A2:M2"/>
    <mergeCell ref="A3:O3"/>
    <mergeCell ref="A5:I5"/>
    <mergeCell ref="A6:I6"/>
    <mergeCell ref="A78:I78"/>
  </mergeCells>
  <pageMargins left="0.39370078740157499" right="0.39370078740157499" top="0.39370078740157499" bottom="0.70272440944881898" header="0.39370078740157499" footer="0.39370078740157499"/>
  <pageSetup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Estiven Patiño Barrera</dc:creator>
  <cp:lastModifiedBy>German Elias Romero Cruz</cp:lastModifiedBy>
  <dcterms:created xsi:type="dcterms:W3CDTF">2024-12-05T14:15:35Z</dcterms:created>
  <dcterms:modified xsi:type="dcterms:W3CDTF">2024-12-15T02:13:48Z</dcterms:modified>
</cp:coreProperties>
</file>