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rte.honos.col\GIT_FIN\GIT FINANCIERA 2021\INFORMES PAGINA WEB\PRESUPUESTO ART\01. ENERO 2021\"/>
    </mc:Choice>
  </mc:AlternateContent>
  <xr:revisionPtr revIDLastSave="0" documentId="13_ncr:1_{852877E1-9882-405C-B1B2-642AF2C2933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NERO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K6" i="1"/>
  <c r="J6" i="1"/>
  <c r="K35" i="1"/>
  <c r="K32" i="1" s="1"/>
  <c r="K5" i="1" s="1"/>
  <c r="J35" i="1"/>
  <c r="J32" i="1" s="1"/>
  <c r="I83" i="1"/>
  <c r="I81" i="1"/>
  <c r="I78" i="1"/>
  <c r="I75" i="1"/>
  <c r="I68" i="1"/>
  <c r="I35" i="1"/>
  <c r="I72" i="1" l="1"/>
  <c r="I8" i="1"/>
  <c r="L5" i="1"/>
  <c r="I64" i="1"/>
  <c r="I33" i="1"/>
  <c r="I25" i="1"/>
  <c r="I17" i="1"/>
  <c r="I32" i="1" l="1"/>
  <c r="I7" i="1"/>
  <c r="J7" i="1" l="1"/>
  <c r="J5" i="1" s="1"/>
  <c r="I6" i="1"/>
  <c r="I5" i="1" s="1"/>
</calcChain>
</file>

<file path=xl/sharedStrings.xml><?xml version="1.0" encoding="utf-8"?>
<sst xmlns="http://schemas.openxmlformats.org/spreadsheetml/2006/main" count="613" uniqueCount="185">
  <si>
    <t/>
  </si>
  <si>
    <t>TIPO</t>
  </si>
  <si>
    <t>CTA</t>
  </si>
  <si>
    <t>SUBC</t>
  </si>
  <si>
    <t>OBJG</t>
  </si>
  <si>
    <t>ORD</t>
  </si>
  <si>
    <t>ITEM</t>
  </si>
  <si>
    <t>CONCEPTO</t>
  </si>
  <si>
    <t>A</t>
  </si>
  <si>
    <t>10</t>
  </si>
  <si>
    <t>376.000.000,00</t>
  </si>
  <si>
    <t>01</t>
  </si>
  <si>
    <t>GASTOS DE PERSONAL</t>
  </si>
  <si>
    <t>SALARIO</t>
  </si>
  <si>
    <t>001</t>
  </si>
  <si>
    <t>SUELDO BÁSICO</t>
  </si>
  <si>
    <t>20.029.000.000,00</t>
  </si>
  <si>
    <t>003</t>
  </si>
  <si>
    <t>PRIMA TÉCNICA SALARIAL</t>
  </si>
  <si>
    <t>2.788.000.000,00</t>
  </si>
  <si>
    <t>004</t>
  </si>
  <si>
    <t>SUBSIDIO DE ALIMENTACIÓN</t>
  </si>
  <si>
    <t>5.000.000,00</t>
  </si>
  <si>
    <t>006</t>
  </si>
  <si>
    <t>PRIMA DE SERVICIO</t>
  </si>
  <si>
    <t>1.046.000.000,00</t>
  </si>
  <si>
    <t>007</t>
  </si>
  <si>
    <t>BONIFICACIÓN POR SERVICIOS PRESTADOS</t>
  </si>
  <si>
    <t>713.000.000,00</t>
  </si>
  <si>
    <t>008</t>
  </si>
  <si>
    <t>HORAS EXTRAS, DOMINICALES, FESTIVOS Y RECARGOS</t>
  </si>
  <si>
    <t>54.000.000,00</t>
  </si>
  <si>
    <t>009</t>
  </si>
  <si>
    <t>PRIMA DE NAVIDAD</t>
  </si>
  <si>
    <t>2.268.000.000,00</t>
  </si>
  <si>
    <t>010</t>
  </si>
  <si>
    <t>PRIMA DE VACACIONES</t>
  </si>
  <si>
    <t>1.089.000.000,00</t>
  </si>
  <si>
    <t>02</t>
  </si>
  <si>
    <t>CONTRIBUCIONES INHERENTES A LA NÓMINA</t>
  </si>
  <si>
    <t>PENSIONES</t>
  </si>
  <si>
    <t>2.963.000.000,00</t>
  </si>
  <si>
    <t>002</t>
  </si>
  <si>
    <t>SALUD</t>
  </si>
  <si>
    <t>2.137.000.000,00</t>
  </si>
  <si>
    <t xml:space="preserve">AUXILIO DE CESANTÍAS </t>
  </si>
  <si>
    <t>2.466.000.000,00</t>
  </si>
  <si>
    <t>CAJAS DE COMPENSACIÓN FAMILIAR</t>
  </si>
  <si>
    <t>1.091.000.000,00</t>
  </si>
  <si>
    <t>005</t>
  </si>
  <si>
    <t>APORTES GENERALES AL SISTEMA DE RIESGOS LABORALES</t>
  </si>
  <si>
    <t>132.000.000,00</t>
  </si>
  <si>
    <t>APORTES AL ICBF</t>
  </si>
  <si>
    <t>819.000.000,00</t>
  </si>
  <si>
    <t>APORTES AL SENA</t>
  </si>
  <si>
    <t>591.000.000,00</t>
  </si>
  <si>
    <t>03</t>
  </si>
  <si>
    <t>REMUNERACIONES NO CONSTITUTIVAS DE FACTOR SALARIAL</t>
  </si>
  <si>
    <t>SUELDO DE VACACIONES</t>
  </si>
  <si>
    <t>200.000.000,00</t>
  </si>
  <si>
    <t>INDEMNIZACIÓN POR VACACIONES</t>
  </si>
  <si>
    <t>40.000.000,00</t>
  </si>
  <si>
    <t>BONIFICACIÓN ESPECIAL DE RECREACIÓN</t>
  </si>
  <si>
    <t>120.000.000,00</t>
  </si>
  <si>
    <t>PRIMA TÉCNICA NO SALARIAL</t>
  </si>
  <si>
    <t>1.067.000.000,00</t>
  </si>
  <si>
    <t>016</t>
  </si>
  <si>
    <t>PRIMA DE COORDINACIÓN</t>
  </si>
  <si>
    <t>232.000.000,00</t>
  </si>
  <si>
    <t>030</t>
  </si>
  <si>
    <t>BONIFICACIÓN DE DIRECCIÓN</t>
  </si>
  <si>
    <t>99.000.000,00</t>
  </si>
  <si>
    <t>ADQUISICIÓN DE BIENES  Y SERVICIOS</t>
  </si>
  <si>
    <t>ADQUISICIÓN DE ACTIVOS NO FINANCIEROS</t>
  </si>
  <si>
    <t>84.000.000,00</t>
  </si>
  <si>
    <t>MUEBLES, INSTRUMENTOS MUSICALES, ARTÍCULOS DE DEPORTE Y ANTIGÜEDADES</t>
  </si>
  <si>
    <t>ADQUISICIONES DIFERENTES DE ACTIVOS</t>
  </si>
  <si>
    <t>PASTA O PULPA, PAPEL Y PRODUCTOS DE PAPEL; IMPRESOS Y ARTÍCULOS RELACIONADOS</t>
  </si>
  <si>
    <t>97.593.143,00</t>
  </si>
  <si>
    <t>PRODUCTOS DE HORNOS DE COQUE; PRODUCTOS DE REFINACIÓN DE PETRÓLEO Y COMBUSTIBLE NUCLEAR</t>
  </si>
  <si>
    <t>33.214.752,00</t>
  </si>
  <si>
    <t>OTROS PRODUCTOS QUÍMICOS; FIBRAS ARTIFICIALES (O FIBRAS INDUSTRIALES HECHAS POR EL HOMBRE)</t>
  </si>
  <si>
    <t>30.000.000,00</t>
  </si>
  <si>
    <t>PRODUCTOS DE CAUCHO Y PLÁSTICO</t>
  </si>
  <si>
    <t>10.000.000,00</t>
  </si>
  <si>
    <t>2.000.000,00</t>
  </si>
  <si>
    <t>MAQUINARIA DE OFICINA, CONTABILIDAD E INFORMÁTICA</t>
  </si>
  <si>
    <t>141.668.368,00</t>
  </si>
  <si>
    <t>MAQUINARIA Y APARATOS ELÉCTRICOS</t>
  </si>
  <si>
    <t>39.440.708,00</t>
  </si>
  <si>
    <t>SERVICIOS DE CONSTRUCCIÓN</t>
  </si>
  <si>
    <t>ALOJAMIENTO; SERVICIOS DE SUMINISTROS DE COMIDAS Y BEBIDAS</t>
  </si>
  <si>
    <t>288.164.011,00</t>
  </si>
  <si>
    <t>SERVICIOS DE TRANSPORTE DE PASAJEROS</t>
  </si>
  <si>
    <t>301.000.000,00</t>
  </si>
  <si>
    <t>61.000.000,00</t>
  </si>
  <si>
    <t>SERVICIOS DE TRANSPORTE DE CARGA</t>
  </si>
  <si>
    <t>26.353.884,00</t>
  </si>
  <si>
    <t>SERVICIOS DE APOYO AL TRANSPORTE</t>
  </si>
  <si>
    <t>700.000,00</t>
  </si>
  <si>
    <t>SERVICIOS POSTALES Y DE MENSAJERÍA</t>
  </si>
  <si>
    <t>26.653.884,00</t>
  </si>
  <si>
    <t>SERVICIOS DE DISTRIBUCIÓN DE ELECTRICIDAD, GAS Y AGUA (POR CUENTA PROPIA)</t>
  </si>
  <si>
    <t>103.100.000,00</t>
  </si>
  <si>
    <t>SERVICIOS FINANCIEROS Y SERVICIOS CONEXOS</t>
  </si>
  <si>
    <t>15.228.876,00</t>
  </si>
  <si>
    <t>SERVICIOS INMOBILIARIOS</t>
  </si>
  <si>
    <t>5.838.226.274,00</t>
  </si>
  <si>
    <t>SERVICIOS DE ARRENDAMIENTO O ALQUILER SIN OPERARIO</t>
  </si>
  <si>
    <t>348.000.000,00</t>
  </si>
  <si>
    <t>SERVICIOS JURÍDICOS Y CONTABLES</t>
  </si>
  <si>
    <t>500.000,00</t>
  </si>
  <si>
    <t>OTROS SERVICIOS PROFESIONALES, CIENTÍFICOS Y TÉCNICOS</t>
  </si>
  <si>
    <t>2.020.901.431,00</t>
  </si>
  <si>
    <t>SERVICIOS DE TELECOMUNICACIONES, TRANSMISIÓN Y SUMINISTRO DE INFORMACIÓN</t>
  </si>
  <si>
    <t>114.909.396,00</t>
  </si>
  <si>
    <t>SERVICIOS DE SOPORTE</t>
  </si>
  <si>
    <t>929.173.323,00</t>
  </si>
  <si>
    <t>SERVICIOS DE MANTENIMIENTO, REPARACIÓN E INSTALACIÓN (EXCEPTO SERVICIOS DE CONSTRUCCIÓN)</t>
  </si>
  <si>
    <t>98.471.950,00</t>
  </si>
  <si>
    <t>OTROS SERVICIOS DE FABRICACIÓN; SERVICIOS DE EDICIÓN, IMPRESIÓN Y REPRODUCCIÓN; SERVICIOS DE RECUPERACIÓN DE MATERIALES</t>
  </si>
  <si>
    <t>400.000,00</t>
  </si>
  <si>
    <t>SERVICIOS DE EDUCACIÓN</t>
  </si>
  <si>
    <t>241.000.000,00</t>
  </si>
  <si>
    <t>SERVICIOS PARA EL CUIDADO DE LA SALUD HUMANA Y SERVICIOS SOCIALES</t>
  </si>
  <si>
    <t>SERVICIOS DE ALCANTARILLADO, RECOLECCIÓN, TRATAMIENTO Y DISPOSICIÓN DE DESECHOS Y OTROS SERVICIOS DE SANEAMIENTO AMBIENTAL</t>
  </si>
  <si>
    <t>30.100.000,00</t>
  </si>
  <si>
    <t>SERVICIOS DE ESPARCIMIENTO, CULTURALES Y DEPORTIVOS</t>
  </si>
  <si>
    <t>226.000.000,00</t>
  </si>
  <si>
    <t>OTROS SERVICIOS</t>
  </si>
  <si>
    <t>20.400.000,00</t>
  </si>
  <si>
    <t>VIÁTICOS DE LOS FUNCIONARIOS EN COMISIÓN</t>
  </si>
  <si>
    <t>401.800.000,00</t>
  </si>
  <si>
    <t>TRANSFERENCIAS CORRIENTES</t>
  </si>
  <si>
    <t>1.182.000.000,00</t>
  </si>
  <si>
    <t>04</t>
  </si>
  <si>
    <t>012</t>
  </si>
  <si>
    <t>INCAPACIDADES (NO DE PENSIONES)</t>
  </si>
  <si>
    <t>113.000.000,00</t>
  </si>
  <si>
    <t>LICENCIAS DE MATERNIDAD Y PATERNIDAD (NO DE PENSIONES)</t>
  </si>
  <si>
    <t>SENTENCIAS</t>
  </si>
  <si>
    <t>08</t>
  </si>
  <si>
    <t>GASTOS POR TRIBUTOS, MULTAS, SANCIONES E INTERESES DE MORA</t>
  </si>
  <si>
    <t>11.000.000,00</t>
  </si>
  <si>
    <t>IMPUESTO SOBRE VEHÍCULOS AUTOMOTORES</t>
  </si>
  <si>
    <t>CUOTA DE FISCALIZACIÓN Y AUDITAJE</t>
  </si>
  <si>
    <t>05</t>
  </si>
  <si>
    <t>44.000.000,00</t>
  </si>
  <si>
    <t>IMPUESTOS, CONTRIBUCIONES Y TASAS</t>
  </si>
  <si>
    <t>C</t>
  </si>
  <si>
    <t>0212</t>
  </si>
  <si>
    <t>1000</t>
  </si>
  <si>
    <t>5</t>
  </si>
  <si>
    <t>0</t>
  </si>
  <si>
    <t>2.576.820.000,00</t>
  </si>
  <si>
    <t>4.201.180.000,00</t>
  </si>
  <si>
    <t>ADQUISICIÓN DE BIENES Y SERVICIOS - DOCUMENTOS DE EVALUACIÓN - APOYO A LA IMPLEMENTACIÓN DE ESQUEMAS DE FINANCIACIÓN, COFINANCIACIÓN Y SEGUIMIENTO DE PROYECTOS QUE CONTRIBUYAN AL DESARROLLO DE LOS TERRITORIOS PRIORIZADOS A NIVEL  NACIONAL</t>
  </si>
  <si>
    <t xml:space="preserve">ADQUISICIÓN DE BIENES Y SERVICIOS - SERVICIO DE APOYO FINANCIERO A PROYECTOS DE INVERSIÓN - APOYO A LA IMPLEMENTACIÓN DE ESQUEMAS DE FINANCIACIÓN, COFINANCIACIÓN Y SEGUIMIENTO DE PROYECTOS QUE CONTRIBUYAN AL DESARROLLO DE LOS TERRITORIOS PRIORIZADOS </t>
  </si>
  <si>
    <t>APOYO A LA IMPLEMENTACIÓN DE ESQUEMAS DE FINANCIACIÓN, COFINANCIACIÓN Y SEGUIMIENTO DE PROYECTOS QUE CONTRIBUYAN AL DESARROLLO DE LOS TERRITORIOS PRIORIZADOS A NIVEL  NACIONAL</t>
  </si>
  <si>
    <t>6</t>
  </si>
  <si>
    <t>2.600.000.000,00</t>
  </si>
  <si>
    <t>5.500.000.000,00</t>
  </si>
  <si>
    <t>ADQUISICIÓN DE BIENES Y SERVICIOS - SERVICIO DE APOYO AL FORTALECIMIENTO DE CAPACIDADES TERRITORIALES EN LOS MUNICIPIOS PDET - APOYO A LA IMPLEMENTACIÓN DE LOS PROGRAMAS DE DESARROLLO CON ENFOQUE TERRITORIAL – PDET EN LAS ZONAS PRIORIZADAS A NIVEL  N</t>
  </si>
  <si>
    <t>ADQUISICIÓN DE BIENES Y SERVICIOS - SERVICIO DE APOYO A LA GESTIÓN DE INICIATIVAS INCLUIDAS EN LOS PDET - APOYO A LA IMPLEMENTACIÓN DE LOS PROGRAMAS DE DESARROLLO CON ENFOQUE TERRITORIAL – PDET EN LAS ZONAS PRIORIZADAS A NIVEL  NACIONAL</t>
  </si>
  <si>
    <t>APOYO A LA IMPLEMENTACIÓN DE LOS PROGRAMAS DE DESARROLLO CON ENFOQUE TERRITORIAL – PDET EN LAS ZONAS PRIORIZADAS A NIVEL  NACIONAL</t>
  </si>
  <si>
    <t>7</t>
  </si>
  <si>
    <t>1.831.000.000,00</t>
  </si>
  <si>
    <t>69.000.000,00</t>
  </si>
  <si>
    <t>ADQUISICIÓN DE BIENES Y SERVICIOS - SERVICIOS DE INFORMACIÓN PARA LA GESTIÓN ADMINISTRATIVA - IMPLEMENTACIÓN DE LAS TECNOLOGÍAS DE INFORMACIÓN Y COMUNICACIONES PARA LA RENOVACIÓN DEL TERRITORIO  NACIONAL</t>
  </si>
  <si>
    <t>ADQUISICIÓN DE BIENES Y SERVICIOS - DOCUMENTOS METODOLÓGICOS - IMPLEMENTACIÓN DE LAS TECNOLOGÍAS DE INFORMACIÓN Y COMUNICACIONES PARA LA RENOVACIÓN DEL TERRITORIO  NACIONAL</t>
  </si>
  <si>
    <t>IMPLEMENTACIÓN DE LAS TECNOLOGÍAS DE INFORMACIÓN Y COMUNICACIONES PARA LA RENOVACIÓN DEL TERRITORIO  NACIONAL</t>
  </si>
  <si>
    <t>8</t>
  </si>
  <si>
    <t>29.431.100.000,00</t>
  </si>
  <si>
    <t>ADQUISICIÓN DE BIENES Y SERVICIOS - SERVICIO DE ACOMPAÑAMIENTO TÉCNICO PARA LA FORMULACIÓN Y ESTRUCTURACIÓN DE PROYECTOS ESTRATÉGICOS PARA LA RENOVACIÓN DEL TERRITORIO - IMPLEMENTACIÓN DE ACTIVIDADES PARA LA REACTIVACIÓN ECONÓMICA, SOCIAL Y AMBIENTAL</t>
  </si>
  <si>
    <t>IMPLEMENTACIÓN DE ACTIVIDADES PARA LA REACTIVACIÓN ECONÓMICA, SOCIAL Y AMBIENTAL EN LAS ZONAS FOCALIZADAS POR LOS PROGRAMAS DE DESARROLLO CON ENFOQUE TERRITORIAL - PDET NIVEL NACIONAL</t>
  </si>
  <si>
    <t>TOTAL PRESPUESTO 2021</t>
  </si>
  <si>
    <t xml:space="preserve">A - GASTOS DE FUNCIONAMIENTO </t>
  </si>
  <si>
    <t>C - GASTOS DE INVERSION</t>
  </si>
  <si>
    <t>CONTRACREDITO</t>
  </si>
  <si>
    <t>CREDITO</t>
  </si>
  <si>
    <t>APROPIACION  FINAL</t>
  </si>
  <si>
    <t>APROPIACION INICIAL</t>
  </si>
  <si>
    <t>VIGENCIA FISCAL: 2021</t>
  </si>
  <si>
    <t>UEJ: 02-14-01 AGENCIA DE RENOVACIÓN DEL TERRITORIO ART - GESTIÓN GENERAL</t>
  </si>
  <si>
    <t xml:space="preserve">MODIFICACIONES PRESUPUESTALES PERIODO: ENERO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</si>
</sst>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7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DCDCDC"/>
      </patternFill>
    </fill>
    <fill>
      <patternFill patternType="solid">
        <fgColor theme="0"/>
        <bgColor rgb="FFDCDCDC"/>
      </patternFill>
    </fill>
  </fills>
  <borders count="16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n">
        <color rgb="FF000000"/>
      </left>
      <right/>
      <top/>
      <bottom style="double">
        <color auto="1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 applyFont="1" applyFill="1" applyBorder="1"/>
    <xf numFmtId="0" fontId="4" fillId="2" borderId="0" xfId="0" applyFont="1" applyFill="1" applyBorder="1" applyAlignment="1">
      <alignment vertical="center" wrapText="1"/>
    </xf>
    <xf numFmtId="0" fontId="5" fillId="5" borderId="2" xfId="0" applyNumberFormat="1" applyFont="1" applyFill="1" applyBorder="1" applyAlignment="1">
      <alignment horizontal="center" vertical="center" wrapText="1" readingOrder="1"/>
    </xf>
    <xf numFmtId="0" fontId="5" fillId="5" borderId="3" xfId="0" applyNumberFormat="1" applyFont="1" applyFill="1" applyBorder="1" applyAlignment="1">
      <alignment horizontal="center" vertical="center" wrapText="1" readingOrder="1"/>
    </xf>
    <xf numFmtId="43" fontId="5" fillId="5" borderId="3" xfId="2" applyFont="1" applyFill="1" applyBorder="1" applyAlignment="1">
      <alignment horizontal="center" vertical="center" wrapText="1" readingOrder="1"/>
    </xf>
    <xf numFmtId="43" fontId="6" fillId="4" borderId="3" xfId="2" applyFont="1" applyFill="1" applyBorder="1" applyAlignment="1">
      <alignment horizontal="center" vertical="center" wrapText="1"/>
    </xf>
    <xf numFmtId="1" fontId="5" fillId="5" borderId="4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 wrapText="1"/>
    </xf>
    <xf numFmtId="43" fontId="7" fillId="3" borderId="6" xfId="2" applyFont="1" applyFill="1" applyBorder="1" applyAlignment="1">
      <alignment vertical="center" wrapText="1" readingOrder="1"/>
    </xf>
    <xf numFmtId="43" fontId="7" fillId="3" borderId="6" xfId="2" applyFont="1" applyFill="1" applyBorder="1" applyAlignment="1">
      <alignment vertical="center" wrapText="1"/>
    </xf>
    <xf numFmtId="43" fontId="7" fillId="3" borderId="7" xfId="2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wrapText="1"/>
    </xf>
    <xf numFmtId="43" fontId="2" fillId="3" borderId="3" xfId="2" applyFont="1" applyFill="1" applyBorder="1" applyAlignment="1">
      <alignment horizontal="right" vertical="center" wrapText="1" readingOrder="1"/>
    </xf>
    <xf numFmtId="43" fontId="2" fillId="3" borderId="3" xfId="2" applyFont="1" applyFill="1" applyBorder="1" applyAlignment="1">
      <alignment vertical="center" wrapText="1"/>
    </xf>
    <xf numFmtId="43" fontId="2" fillId="3" borderId="4" xfId="2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0" fontId="11" fillId="4" borderId="10" xfId="0" applyNumberFormat="1" applyFont="1" applyFill="1" applyBorder="1" applyAlignment="1">
      <alignment horizontal="center" vertical="center" wrapText="1" readingOrder="1"/>
    </xf>
    <xf numFmtId="0" fontId="11" fillId="4" borderId="11" xfId="0" applyNumberFormat="1" applyFont="1" applyFill="1" applyBorder="1" applyAlignment="1">
      <alignment horizontal="center" vertical="center" wrapText="1" readingOrder="1"/>
    </xf>
    <xf numFmtId="0" fontId="11" fillId="4" borderId="11" xfId="0" applyNumberFormat="1" applyFont="1" applyFill="1" applyBorder="1" applyAlignment="1">
      <alignment vertical="center" wrapText="1" readingOrder="1"/>
    </xf>
    <xf numFmtId="41" fontId="11" fillId="4" borderId="10" xfId="1" applyFont="1" applyFill="1" applyBorder="1" applyAlignment="1">
      <alignment horizontal="right" vertical="center" wrapText="1" readingOrder="1"/>
    </xf>
    <xf numFmtId="43" fontId="12" fillId="4" borderId="13" xfId="2" applyFont="1" applyFill="1" applyBorder="1" applyAlignment="1">
      <alignment wrapText="1"/>
    </xf>
    <xf numFmtId="41" fontId="12" fillId="4" borderId="12" xfId="1" applyFont="1" applyFill="1" applyBorder="1" applyAlignment="1">
      <alignment horizontal="right" wrapText="1"/>
    </xf>
    <xf numFmtId="0" fontId="12" fillId="2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1" fillId="4" borderId="2" xfId="0" applyNumberFormat="1" applyFont="1" applyFill="1" applyBorder="1" applyAlignment="1">
      <alignment horizontal="center" vertical="center" wrapText="1" readingOrder="1"/>
    </xf>
    <xf numFmtId="0" fontId="11" fillId="4" borderId="3" xfId="0" applyNumberFormat="1" applyFont="1" applyFill="1" applyBorder="1" applyAlignment="1">
      <alignment horizontal="center" vertical="center" wrapText="1" readingOrder="1"/>
    </xf>
    <xf numFmtId="41" fontId="11" fillId="4" borderId="2" xfId="1" applyFont="1" applyFill="1" applyBorder="1" applyAlignment="1">
      <alignment horizontal="right" vertical="center" wrapText="1" readingOrder="1"/>
    </xf>
    <xf numFmtId="43" fontId="12" fillId="4" borderId="1" xfId="2" applyFont="1" applyFill="1" applyBorder="1" applyAlignment="1">
      <alignment wrapText="1"/>
    </xf>
    <xf numFmtId="41" fontId="12" fillId="4" borderId="4" xfId="1" applyFont="1" applyFill="1" applyBorder="1" applyAlignment="1">
      <alignment horizontal="right" wrapText="1"/>
    </xf>
    <xf numFmtId="0" fontId="12" fillId="0" borderId="0" xfId="0" applyFont="1" applyFill="1" applyBorder="1" applyAlignment="1">
      <alignment wrapText="1"/>
    </xf>
    <xf numFmtId="1" fontId="11" fillId="4" borderId="2" xfId="0" applyNumberFormat="1" applyFont="1" applyFill="1" applyBorder="1" applyAlignment="1">
      <alignment horizontal="right" vertical="center" wrapText="1" readingOrder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3" fontId="4" fillId="0" borderId="0" xfId="2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center" wrapText="1"/>
    </xf>
    <xf numFmtId="1" fontId="13" fillId="0" borderId="0" xfId="0" applyNumberFormat="1" applyFont="1" applyFill="1" applyBorder="1" applyAlignment="1">
      <alignment wrapText="1"/>
    </xf>
    <xf numFmtId="43" fontId="13" fillId="0" borderId="0" xfId="2" applyFont="1" applyFill="1" applyBorder="1" applyAlignment="1">
      <alignment wrapText="1"/>
    </xf>
    <xf numFmtId="0" fontId="13" fillId="0" borderId="0" xfId="0" applyFont="1" applyFill="1" applyBorder="1" applyAlignment="1">
      <alignment horizontal="right" wrapText="1"/>
    </xf>
    <xf numFmtId="0" fontId="13" fillId="0" borderId="0" xfId="0" applyFont="1" applyFill="1" applyBorder="1" applyAlignment="1">
      <alignment horizontal="left" wrapText="1"/>
    </xf>
    <xf numFmtId="0" fontId="11" fillId="4" borderId="3" xfId="0" applyNumberFormat="1" applyFont="1" applyFill="1" applyBorder="1" applyAlignment="1">
      <alignment vertical="center" wrapText="1" readingOrder="1"/>
    </xf>
    <xf numFmtId="0" fontId="14" fillId="0" borderId="9" xfId="0" applyNumberFormat="1" applyFont="1" applyFill="1" applyBorder="1" applyAlignment="1">
      <alignment horizontal="center" vertical="center" wrapText="1" readingOrder="1"/>
    </xf>
    <xf numFmtId="0" fontId="14" fillId="0" borderId="0" xfId="0" applyNumberFormat="1" applyFont="1" applyFill="1" applyBorder="1" applyAlignment="1">
      <alignment horizontal="center" vertical="center" wrapText="1" readingOrder="1"/>
    </xf>
    <xf numFmtId="0" fontId="14" fillId="0" borderId="0" xfId="0" applyNumberFormat="1" applyFont="1" applyFill="1" applyBorder="1" applyAlignment="1">
      <alignment vertical="center" wrapText="1" readingOrder="1"/>
    </xf>
    <xf numFmtId="1" fontId="14" fillId="0" borderId="9" xfId="0" applyNumberFormat="1" applyFont="1" applyFill="1" applyBorder="1" applyAlignment="1">
      <alignment horizontal="right" vertical="center" wrapText="1" readingOrder="1"/>
    </xf>
    <xf numFmtId="164" fontId="14" fillId="0" borderId="9" xfId="1" applyNumberFormat="1" applyFont="1" applyFill="1" applyBorder="1" applyAlignment="1">
      <alignment horizontal="right" vertical="center" wrapText="1" readingOrder="1"/>
    </xf>
    <xf numFmtId="0" fontId="14" fillId="2" borderId="0" xfId="0" applyNumberFormat="1" applyFont="1" applyFill="1" applyBorder="1" applyAlignment="1">
      <alignment horizontal="center" vertical="center" wrapText="1" readingOrder="1"/>
    </xf>
    <xf numFmtId="0" fontId="14" fillId="2" borderId="0" xfId="0" applyNumberFormat="1" applyFont="1" applyFill="1" applyBorder="1" applyAlignment="1">
      <alignment vertical="center" wrapText="1" readingOrder="1"/>
    </xf>
    <xf numFmtId="1" fontId="14" fillId="2" borderId="9" xfId="0" applyNumberFormat="1" applyFont="1" applyFill="1" applyBorder="1" applyAlignment="1">
      <alignment horizontal="right" vertical="center" wrapText="1" readingOrder="1"/>
    </xf>
    <xf numFmtId="164" fontId="14" fillId="2" borderId="9" xfId="1" applyNumberFormat="1" applyFont="1" applyFill="1" applyBorder="1" applyAlignment="1">
      <alignment horizontal="right" vertical="center" wrapText="1" readingOrder="1"/>
    </xf>
    <xf numFmtId="41" fontId="14" fillId="2" borderId="9" xfId="1" applyFont="1" applyFill="1" applyBorder="1" applyAlignment="1">
      <alignment horizontal="right" vertical="center" wrapText="1" readingOrder="1"/>
    </xf>
    <xf numFmtId="0" fontId="11" fillId="0" borderId="0" xfId="0" applyNumberFormat="1" applyFont="1" applyFill="1" applyBorder="1" applyAlignment="1">
      <alignment vertical="center" wrapText="1" readingOrder="1"/>
    </xf>
    <xf numFmtId="41" fontId="16" fillId="3" borderId="2" xfId="1" applyFont="1" applyFill="1" applyBorder="1" applyAlignment="1">
      <alignment horizontal="right" vertical="center" wrapText="1" readingOrder="1"/>
    </xf>
    <xf numFmtId="41" fontId="14" fillId="0" borderId="9" xfId="1" applyFont="1" applyFill="1" applyBorder="1" applyAlignment="1">
      <alignment horizontal="right" vertical="center" wrapText="1" readingOrder="1"/>
    </xf>
    <xf numFmtId="43" fontId="15" fillId="0" borderId="14" xfId="2" applyFont="1" applyFill="1" applyBorder="1" applyAlignment="1">
      <alignment vertical="center" wrapText="1"/>
    </xf>
    <xf numFmtId="41" fontId="15" fillId="0" borderId="8" xfId="1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vertical="center" wrapText="1"/>
    </xf>
    <xf numFmtId="43" fontId="12" fillId="4" borderId="1" xfId="2" applyFont="1" applyFill="1" applyBorder="1" applyAlignment="1">
      <alignment vertical="center" wrapText="1"/>
    </xf>
    <xf numFmtId="41" fontId="12" fillId="4" borderId="4" xfId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vertical="center" wrapText="1"/>
    </xf>
    <xf numFmtId="43" fontId="15" fillId="2" borderId="14" xfId="2" applyFont="1" applyFill="1" applyBorder="1" applyAlignment="1">
      <alignment vertical="center" wrapText="1"/>
    </xf>
    <xf numFmtId="43" fontId="16" fillId="3" borderId="1" xfId="2" applyFont="1" applyFill="1" applyBorder="1" applyAlignment="1">
      <alignment vertical="center" wrapText="1"/>
    </xf>
    <xf numFmtId="41" fontId="16" fillId="3" borderId="4" xfId="1" applyFont="1" applyFill="1" applyBorder="1" applyAlignment="1">
      <alignment horizontal="right" vertical="center" wrapText="1"/>
    </xf>
    <xf numFmtId="0" fontId="11" fillId="4" borderId="2" xfId="0" applyNumberFormat="1" applyFont="1" applyFill="1" applyBorder="1" applyAlignment="1">
      <alignment vertical="center" wrapText="1" readingOrder="1"/>
    </xf>
    <xf numFmtId="0" fontId="16" fillId="3" borderId="2" xfId="0" applyNumberFormat="1" applyFont="1" applyFill="1" applyBorder="1" applyAlignment="1">
      <alignment horizontal="left" vertical="center" wrapText="1" readingOrder="1"/>
    </xf>
    <xf numFmtId="0" fontId="16" fillId="3" borderId="3" xfId="0" applyNumberFormat="1" applyFont="1" applyFill="1" applyBorder="1" applyAlignment="1">
      <alignment horizontal="left" vertical="center" wrapText="1" readingOrder="1"/>
    </xf>
    <xf numFmtId="0" fontId="3" fillId="6" borderId="15" xfId="0" applyNumberFormat="1" applyFont="1" applyFill="1" applyBorder="1" applyAlignment="1">
      <alignment horizontal="left" vertical="center" wrapText="1" readingOrder="1"/>
    </xf>
    <xf numFmtId="0" fontId="3" fillId="6" borderId="11" xfId="0" applyNumberFormat="1" applyFont="1" applyFill="1" applyBorder="1" applyAlignment="1">
      <alignment horizontal="left" vertical="center" wrapText="1" readingOrder="1"/>
    </xf>
    <xf numFmtId="0" fontId="7" fillId="3" borderId="5" xfId="0" applyNumberFormat="1" applyFont="1" applyFill="1" applyBorder="1" applyAlignment="1">
      <alignment horizontal="left" vertical="center" wrapText="1" readingOrder="1"/>
    </xf>
    <xf numFmtId="0" fontId="7" fillId="3" borderId="6" xfId="0" applyNumberFormat="1" applyFont="1" applyFill="1" applyBorder="1" applyAlignment="1">
      <alignment horizontal="left" vertical="center" wrapText="1" readingOrder="1"/>
    </xf>
    <xf numFmtId="0" fontId="2" fillId="3" borderId="2" xfId="0" applyNumberFormat="1" applyFont="1" applyFill="1" applyBorder="1" applyAlignment="1">
      <alignment horizontal="left" vertical="center" wrapText="1" readingOrder="1"/>
    </xf>
    <xf numFmtId="0" fontId="2" fillId="3" borderId="3" xfId="0" applyNumberFormat="1" applyFont="1" applyFill="1" applyBorder="1" applyAlignment="1">
      <alignment horizontal="left" vertical="center" wrapText="1" readingOrder="1"/>
    </xf>
    <xf numFmtId="0" fontId="3" fillId="6" borderId="0" xfId="0" applyNumberFormat="1" applyFont="1" applyFill="1" applyBorder="1" applyAlignment="1">
      <alignment horizontal="left" vertical="center" wrapText="1" readingOrder="1"/>
    </xf>
    <xf numFmtId="0" fontId="3" fillId="2" borderId="0" xfId="0" applyNumberFormat="1" applyFont="1" applyFill="1" applyBorder="1" applyAlignment="1">
      <alignment horizontal="left" vertical="center" wrapText="1" readingOrder="1"/>
    </xf>
  </cellXfs>
  <cellStyles count="3">
    <cellStyle name="Millares" xfId="2" builtinId="3"/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mgom\Documents\TRABAJO%20EN%20CASA\021401%20-%20ART%20GESTION%20GENERAL\2021\INFORMES%202021\ENERO%202021\ENER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ENERO 2021"/>
      <sheetName val="REP_EPG034_EjecucionPresupuesta"/>
    </sheetNames>
    <sheetDataSet>
      <sheetData sheetId="0">
        <row r="8">
          <cell r="C8">
            <v>39949000000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6"/>
  <sheetViews>
    <sheetView showGridLines="0" tabSelected="1" workbookViewId="0">
      <pane ySplit="6" topLeftCell="A81" activePane="bottomLeft" state="frozen"/>
      <selection pane="bottomLeft" activeCell="H82" sqref="H82"/>
    </sheetView>
  </sheetViews>
  <sheetFormatPr baseColWidth="10" defaultColWidth="16.85546875" defaultRowHeight="11.25" x14ac:dyDescent="0.2"/>
  <cols>
    <col min="1" max="1" width="4.28515625" style="40" customWidth="1"/>
    <col min="2" max="2" width="5.140625" style="40" customWidth="1"/>
    <col min="3" max="3" width="4.7109375" style="40" customWidth="1"/>
    <col min="4" max="5" width="4.85546875" style="40" customWidth="1"/>
    <col min="6" max="6" width="8.5703125" style="40" customWidth="1"/>
    <col min="7" max="7" width="4.7109375" style="36" customWidth="1"/>
    <col min="8" max="8" width="53.42578125" style="24" customWidth="1"/>
    <col min="9" max="9" width="24.85546875" style="37" customWidth="1"/>
    <col min="10" max="10" width="18.5703125" style="38" customWidth="1"/>
    <col min="11" max="11" width="19.140625" style="38" customWidth="1"/>
    <col min="12" max="12" width="24.28515625" style="39" customWidth="1"/>
    <col min="13" max="16384" width="16.85546875" style="24"/>
  </cols>
  <sheetData>
    <row r="1" spans="1:13" s="1" customFormat="1" ht="24" customHeight="1" x14ac:dyDescent="0.25">
      <c r="A1" s="73" t="s">
        <v>182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3" s="1" customFormat="1" ht="21.75" customHeight="1" x14ac:dyDescent="0.25">
      <c r="A2" s="74" t="s">
        <v>183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3" s="1" customFormat="1" ht="22.5" customHeight="1" thickBot="1" x14ac:dyDescent="0.3">
      <c r="A3" s="67" t="s">
        <v>184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3" s="7" customFormat="1" ht="25.5" customHeight="1" thickTop="1" thickBot="1" x14ac:dyDescent="0.3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/>
      <c r="G4" s="3" t="s">
        <v>6</v>
      </c>
      <c r="H4" s="3" t="s">
        <v>7</v>
      </c>
      <c r="I4" s="4" t="s">
        <v>181</v>
      </c>
      <c r="J4" s="5" t="s">
        <v>178</v>
      </c>
      <c r="K4" s="5" t="s">
        <v>179</v>
      </c>
      <c r="L4" s="6" t="s">
        <v>180</v>
      </c>
    </row>
    <row r="5" spans="1:13" s="12" customFormat="1" ht="26.25" customHeight="1" thickTop="1" thickBot="1" x14ac:dyDescent="0.25">
      <c r="A5" s="69" t="s">
        <v>175</v>
      </c>
      <c r="B5" s="70"/>
      <c r="C5" s="70"/>
      <c r="D5" s="70"/>
      <c r="E5" s="70"/>
      <c r="F5" s="70"/>
      <c r="G5" s="70"/>
      <c r="H5" s="70"/>
      <c r="I5" s="8">
        <f>+I6+I72</f>
        <v>99527100000</v>
      </c>
      <c r="J5" s="9">
        <f>+J6+J72</f>
        <v>13600000</v>
      </c>
      <c r="K5" s="9">
        <f>+K6+K72</f>
        <v>13600000</v>
      </c>
      <c r="L5" s="10">
        <f>+L6+L72</f>
        <v>99527100000</v>
      </c>
      <c r="M5" s="11"/>
    </row>
    <row r="6" spans="1:13" s="16" customFormat="1" ht="21.75" customHeight="1" thickTop="1" thickBot="1" x14ac:dyDescent="0.3">
      <c r="A6" s="71" t="s">
        <v>176</v>
      </c>
      <c r="B6" s="72"/>
      <c r="C6" s="72"/>
      <c r="D6" s="72"/>
      <c r="E6" s="72"/>
      <c r="F6" s="72"/>
      <c r="G6" s="72"/>
      <c r="H6" s="72"/>
      <c r="I6" s="13">
        <f>+I7+I32+I64+I68</f>
        <v>53318000000</v>
      </c>
      <c r="J6" s="14">
        <f t="shared" ref="J6:L6" si="0">+J7+J32+J64+J68</f>
        <v>13600000</v>
      </c>
      <c r="K6" s="14">
        <f t="shared" si="0"/>
        <v>13600000</v>
      </c>
      <c r="L6" s="15">
        <f t="shared" si="0"/>
        <v>53318000000</v>
      </c>
    </row>
    <row r="7" spans="1:13" s="23" customFormat="1" ht="16.5" customHeight="1" thickTop="1" thickBot="1" x14ac:dyDescent="0.25">
      <c r="A7" s="17" t="s">
        <v>8</v>
      </c>
      <c r="B7" s="18" t="s">
        <v>11</v>
      </c>
      <c r="C7" s="18"/>
      <c r="D7" s="18"/>
      <c r="E7" s="18"/>
      <c r="F7" s="18"/>
      <c r="G7" s="18"/>
      <c r="H7" s="19" t="s">
        <v>12</v>
      </c>
      <c r="I7" s="20">
        <f>+I8+I17+I25</f>
        <v>39949000000</v>
      </c>
      <c r="J7" s="21">
        <f>+I7-[1]ENERO!$C$8</f>
        <v>0</v>
      </c>
      <c r="K7" s="21"/>
      <c r="L7" s="22">
        <v>39949000000</v>
      </c>
    </row>
    <row r="8" spans="1:13" s="30" customFormat="1" ht="16.5" customHeight="1" thickTop="1" thickBot="1" x14ac:dyDescent="0.25">
      <c r="A8" s="25" t="s">
        <v>8</v>
      </c>
      <c r="B8" s="26" t="s">
        <v>11</v>
      </c>
      <c r="C8" s="26" t="s">
        <v>11</v>
      </c>
      <c r="D8" s="26" t="s">
        <v>11</v>
      </c>
      <c r="E8" s="26"/>
      <c r="F8" s="26"/>
      <c r="G8" s="26"/>
      <c r="H8" s="41" t="s">
        <v>13</v>
      </c>
      <c r="I8" s="27">
        <f>+I9+I10+I11+I12+I13+I14+I15+I16</f>
        <v>27992000000</v>
      </c>
      <c r="J8" s="28"/>
      <c r="K8" s="28"/>
      <c r="L8" s="29">
        <v>27992000000</v>
      </c>
    </row>
    <row r="9" spans="1:13" s="57" customFormat="1" ht="12.75" thickTop="1" x14ac:dyDescent="0.25">
      <c r="A9" s="42" t="s">
        <v>8</v>
      </c>
      <c r="B9" s="43" t="s">
        <v>11</v>
      </c>
      <c r="C9" s="43" t="s">
        <v>11</v>
      </c>
      <c r="D9" s="43" t="s">
        <v>11</v>
      </c>
      <c r="E9" s="43" t="s">
        <v>14</v>
      </c>
      <c r="F9" s="44" t="s">
        <v>14</v>
      </c>
      <c r="G9" s="43"/>
      <c r="H9" s="44" t="s">
        <v>15</v>
      </c>
      <c r="I9" s="45" t="s">
        <v>16</v>
      </c>
      <c r="J9" s="55"/>
      <c r="K9" s="55"/>
      <c r="L9" s="56" t="s">
        <v>16</v>
      </c>
    </row>
    <row r="10" spans="1:13" s="57" customFormat="1" ht="12" x14ac:dyDescent="0.25">
      <c r="A10" s="42" t="s">
        <v>8</v>
      </c>
      <c r="B10" s="43" t="s">
        <v>11</v>
      </c>
      <c r="C10" s="43" t="s">
        <v>11</v>
      </c>
      <c r="D10" s="43" t="s">
        <v>11</v>
      </c>
      <c r="E10" s="43" t="s">
        <v>14</v>
      </c>
      <c r="F10" s="44" t="s">
        <v>17</v>
      </c>
      <c r="G10" s="43"/>
      <c r="H10" s="44" t="s">
        <v>18</v>
      </c>
      <c r="I10" s="45" t="s">
        <v>19</v>
      </c>
      <c r="J10" s="55"/>
      <c r="K10" s="55"/>
      <c r="L10" s="56" t="s">
        <v>19</v>
      </c>
    </row>
    <row r="11" spans="1:13" s="57" customFormat="1" ht="12" x14ac:dyDescent="0.25">
      <c r="A11" s="42" t="s">
        <v>8</v>
      </c>
      <c r="B11" s="43" t="s">
        <v>11</v>
      </c>
      <c r="C11" s="43" t="s">
        <v>11</v>
      </c>
      <c r="D11" s="43" t="s">
        <v>11</v>
      </c>
      <c r="E11" s="43" t="s">
        <v>14</v>
      </c>
      <c r="F11" s="44" t="s">
        <v>20</v>
      </c>
      <c r="G11" s="43"/>
      <c r="H11" s="44" t="s">
        <v>21</v>
      </c>
      <c r="I11" s="45" t="s">
        <v>22</v>
      </c>
      <c r="J11" s="55"/>
      <c r="K11" s="55"/>
      <c r="L11" s="56" t="s">
        <v>22</v>
      </c>
    </row>
    <row r="12" spans="1:13" s="57" customFormat="1" ht="12" x14ac:dyDescent="0.25">
      <c r="A12" s="42" t="s">
        <v>8</v>
      </c>
      <c r="B12" s="43" t="s">
        <v>11</v>
      </c>
      <c r="C12" s="43" t="s">
        <v>11</v>
      </c>
      <c r="D12" s="43" t="s">
        <v>11</v>
      </c>
      <c r="E12" s="43" t="s">
        <v>14</v>
      </c>
      <c r="F12" s="44" t="s">
        <v>23</v>
      </c>
      <c r="G12" s="43"/>
      <c r="H12" s="44" t="s">
        <v>24</v>
      </c>
      <c r="I12" s="45" t="s">
        <v>25</v>
      </c>
      <c r="J12" s="55"/>
      <c r="K12" s="55"/>
      <c r="L12" s="56" t="s">
        <v>25</v>
      </c>
    </row>
    <row r="13" spans="1:13" s="57" customFormat="1" ht="12" x14ac:dyDescent="0.25">
      <c r="A13" s="42" t="s">
        <v>8</v>
      </c>
      <c r="B13" s="43" t="s">
        <v>11</v>
      </c>
      <c r="C13" s="43" t="s">
        <v>11</v>
      </c>
      <c r="D13" s="43" t="s">
        <v>11</v>
      </c>
      <c r="E13" s="43" t="s">
        <v>14</v>
      </c>
      <c r="F13" s="44" t="s">
        <v>26</v>
      </c>
      <c r="G13" s="43"/>
      <c r="H13" s="44" t="s">
        <v>27</v>
      </c>
      <c r="I13" s="45" t="s">
        <v>28</v>
      </c>
      <c r="J13" s="55"/>
      <c r="K13" s="55"/>
      <c r="L13" s="56" t="s">
        <v>28</v>
      </c>
    </row>
    <row r="14" spans="1:13" s="57" customFormat="1" ht="12" x14ac:dyDescent="0.25">
      <c r="A14" s="42" t="s">
        <v>8</v>
      </c>
      <c r="B14" s="43" t="s">
        <v>11</v>
      </c>
      <c r="C14" s="43" t="s">
        <v>11</v>
      </c>
      <c r="D14" s="43" t="s">
        <v>11</v>
      </c>
      <c r="E14" s="43" t="s">
        <v>14</v>
      </c>
      <c r="F14" s="44" t="s">
        <v>29</v>
      </c>
      <c r="G14" s="43"/>
      <c r="H14" s="44" t="s">
        <v>30</v>
      </c>
      <c r="I14" s="45" t="s">
        <v>31</v>
      </c>
      <c r="J14" s="55"/>
      <c r="K14" s="55"/>
      <c r="L14" s="56" t="s">
        <v>31</v>
      </c>
    </row>
    <row r="15" spans="1:13" s="57" customFormat="1" ht="12" x14ac:dyDescent="0.25">
      <c r="A15" s="42" t="s">
        <v>8</v>
      </c>
      <c r="B15" s="43" t="s">
        <v>11</v>
      </c>
      <c r="C15" s="43" t="s">
        <v>11</v>
      </c>
      <c r="D15" s="43" t="s">
        <v>11</v>
      </c>
      <c r="E15" s="43" t="s">
        <v>14</v>
      </c>
      <c r="F15" s="44" t="s">
        <v>32</v>
      </c>
      <c r="G15" s="43"/>
      <c r="H15" s="44" t="s">
        <v>33</v>
      </c>
      <c r="I15" s="45" t="s">
        <v>34</v>
      </c>
      <c r="J15" s="55"/>
      <c r="K15" s="55"/>
      <c r="L15" s="56" t="s">
        <v>34</v>
      </c>
    </row>
    <row r="16" spans="1:13" s="57" customFormat="1" ht="12.75" thickBot="1" x14ac:dyDescent="0.3">
      <c r="A16" s="42" t="s">
        <v>8</v>
      </c>
      <c r="B16" s="43" t="s">
        <v>11</v>
      </c>
      <c r="C16" s="43" t="s">
        <v>11</v>
      </c>
      <c r="D16" s="43" t="s">
        <v>11</v>
      </c>
      <c r="E16" s="43" t="s">
        <v>14</v>
      </c>
      <c r="F16" s="44" t="s">
        <v>35</v>
      </c>
      <c r="G16" s="43"/>
      <c r="H16" s="44" t="s">
        <v>36</v>
      </c>
      <c r="I16" s="45" t="s">
        <v>37</v>
      </c>
      <c r="J16" s="55"/>
      <c r="K16" s="55"/>
      <c r="L16" s="56" t="s">
        <v>37</v>
      </c>
    </row>
    <row r="17" spans="1:12" s="60" customFormat="1" ht="13.5" thickTop="1" thickBot="1" x14ac:dyDescent="0.3">
      <c r="A17" s="25" t="s">
        <v>8</v>
      </c>
      <c r="B17" s="26" t="s">
        <v>11</v>
      </c>
      <c r="C17" s="26" t="s">
        <v>11</v>
      </c>
      <c r="D17" s="26" t="s">
        <v>38</v>
      </c>
      <c r="E17" s="26"/>
      <c r="F17" s="26"/>
      <c r="G17" s="26"/>
      <c r="H17" s="41" t="s">
        <v>39</v>
      </c>
      <c r="I17" s="27">
        <f>+I18+I19+I20+I21+I22+I23+I24</f>
        <v>10199000000</v>
      </c>
      <c r="J17" s="58"/>
      <c r="K17" s="58"/>
      <c r="L17" s="59">
        <v>10199000000</v>
      </c>
    </row>
    <row r="18" spans="1:12" s="57" customFormat="1" ht="12.75" thickTop="1" x14ac:dyDescent="0.25">
      <c r="A18" s="42" t="s">
        <v>8</v>
      </c>
      <c r="B18" s="43" t="s">
        <v>11</v>
      </c>
      <c r="C18" s="43" t="s">
        <v>11</v>
      </c>
      <c r="D18" s="43" t="s">
        <v>38</v>
      </c>
      <c r="E18" s="43" t="s">
        <v>14</v>
      </c>
      <c r="F18" s="43"/>
      <c r="G18" s="43"/>
      <c r="H18" s="44" t="s">
        <v>40</v>
      </c>
      <c r="I18" s="45" t="s">
        <v>41</v>
      </c>
      <c r="J18" s="55"/>
      <c r="K18" s="55"/>
      <c r="L18" s="56" t="s">
        <v>41</v>
      </c>
    </row>
    <row r="19" spans="1:12" s="57" customFormat="1" ht="12" x14ac:dyDescent="0.25">
      <c r="A19" s="42" t="s">
        <v>8</v>
      </c>
      <c r="B19" s="43" t="s">
        <v>11</v>
      </c>
      <c r="C19" s="43" t="s">
        <v>11</v>
      </c>
      <c r="D19" s="43" t="s">
        <v>38</v>
      </c>
      <c r="E19" s="43" t="s">
        <v>42</v>
      </c>
      <c r="F19" s="43"/>
      <c r="G19" s="43"/>
      <c r="H19" s="44" t="s">
        <v>43</v>
      </c>
      <c r="I19" s="45" t="s">
        <v>44</v>
      </c>
      <c r="J19" s="55"/>
      <c r="K19" s="55"/>
      <c r="L19" s="56" t="s">
        <v>44</v>
      </c>
    </row>
    <row r="20" spans="1:12" s="57" customFormat="1" ht="12" x14ac:dyDescent="0.25">
      <c r="A20" s="42" t="s">
        <v>8</v>
      </c>
      <c r="B20" s="43" t="s">
        <v>11</v>
      </c>
      <c r="C20" s="43" t="s">
        <v>11</v>
      </c>
      <c r="D20" s="43" t="s">
        <v>38</v>
      </c>
      <c r="E20" s="43" t="s">
        <v>17</v>
      </c>
      <c r="F20" s="43"/>
      <c r="G20" s="43"/>
      <c r="H20" s="44" t="s">
        <v>45</v>
      </c>
      <c r="I20" s="45" t="s">
        <v>46</v>
      </c>
      <c r="J20" s="55"/>
      <c r="K20" s="55"/>
      <c r="L20" s="56" t="s">
        <v>46</v>
      </c>
    </row>
    <row r="21" spans="1:12" s="57" customFormat="1" ht="12" x14ac:dyDescent="0.25">
      <c r="A21" s="42" t="s">
        <v>8</v>
      </c>
      <c r="B21" s="43" t="s">
        <v>11</v>
      </c>
      <c r="C21" s="43" t="s">
        <v>11</v>
      </c>
      <c r="D21" s="43" t="s">
        <v>38</v>
      </c>
      <c r="E21" s="43" t="s">
        <v>20</v>
      </c>
      <c r="F21" s="43"/>
      <c r="G21" s="43"/>
      <c r="H21" s="44" t="s">
        <v>47</v>
      </c>
      <c r="I21" s="45" t="s">
        <v>48</v>
      </c>
      <c r="J21" s="55"/>
      <c r="K21" s="55"/>
      <c r="L21" s="56" t="s">
        <v>48</v>
      </c>
    </row>
    <row r="22" spans="1:12" s="57" customFormat="1" ht="12" x14ac:dyDescent="0.25">
      <c r="A22" s="42" t="s">
        <v>8</v>
      </c>
      <c r="B22" s="43" t="s">
        <v>11</v>
      </c>
      <c r="C22" s="43" t="s">
        <v>11</v>
      </c>
      <c r="D22" s="43" t="s">
        <v>38</v>
      </c>
      <c r="E22" s="43" t="s">
        <v>49</v>
      </c>
      <c r="F22" s="43"/>
      <c r="G22" s="43"/>
      <c r="H22" s="44" t="s">
        <v>50</v>
      </c>
      <c r="I22" s="45" t="s">
        <v>51</v>
      </c>
      <c r="J22" s="55"/>
      <c r="K22" s="55"/>
      <c r="L22" s="56" t="s">
        <v>51</v>
      </c>
    </row>
    <row r="23" spans="1:12" s="57" customFormat="1" ht="12" x14ac:dyDescent="0.25">
      <c r="A23" s="42" t="s">
        <v>8</v>
      </c>
      <c r="B23" s="43" t="s">
        <v>11</v>
      </c>
      <c r="C23" s="43" t="s">
        <v>11</v>
      </c>
      <c r="D23" s="43" t="s">
        <v>38</v>
      </c>
      <c r="E23" s="43" t="s">
        <v>23</v>
      </c>
      <c r="F23" s="43"/>
      <c r="G23" s="43"/>
      <c r="H23" s="44" t="s">
        <v>52</v>
      </c>
      <c r="I23" s="45" t="s">
        <v>53</v>
      </c>
      <c r="J23" s="55"/>
      <c r="K23" s="55"/>
      <c r="L23" s="56" t="s">
        <v>53</v>
      </c>
    </row>
    <row r="24" spans="1:12" s="57" customFormat="1" ht="12.75" thickBot="1" x14ac:dyDescent="0.3">
      <c r="A24" s="42" t="s">
        <v>8</v>
      </c>
      <c r="B24" s="43" t="s">
        <v>11</v>
      </c>
      <c r="C24" s="43" t="s">
        <v>11</v>
      </c>
      <c r="D24" s="43" t="s">
        <v>38</v>
      </c>
      <c r="E24" s="43" t="s">
        <v>26</v>
      </c>
      <c r="F24" s="43"/>
      <c r="G24" s="43"/>
      <c r="H24" s="44" t="s">
        <v>54</v>
      </c>
      <c r="I24" s="45" t="s">
        <v>55</v>
      </c>
      <c r="J24" s="55"/>
      <c r="K24" s="55"/>
      <c r="L24" s="56" t="s">
        <v>55</v>
      </c>
    </row>
    <row r="25" spans="1:12" s="60" customFormat="1" ht="13.5" thickTop="1" thickBot="1" x14ac:dyDescent="0.3">
      <c r="A25" s="25" t="s">
        <v>8</v>
      </c>
      <c r="B25" s="26" t="s">
        <v>11</v>
      </c>
      <c r="C25" s="26" t="s">
        <v>11</v>
      </c>
      <c r="D25" s="26" t="s">
        <v>56</v>
      </c>
      <c r="E25" s="26"/>
      <c r="F25" s="26"/>
      <c r="G25" s="26"/>
      <c r="H25" s="41" t="s">
        <v>57</v>
      </c>
      <c r="I25" s="27">
        <f>+I26+I27+I28+I29+I30+I31</f>
        <v>1758000000</v>
      </c>
      <c r="J25" s="58"/>
      <c r="K25" s="58"/>
      <c r="L25" s="59">
        <v>1758000000</v>
      </c>
    </row>
    <row r="26" spans="1:12" s="57" customFormat="1" ht="12.75" thickTop="1" x14ac:dyDescent="0.25">
      <c r="A26" s="42" t="s">
        <v>8</v>
      </c>
      <c r="B26" s="43" t="s">
        <v>11</v>
      </c>
      <c r="C26" s="43" t="s">
        <v>11</v>
      </c>
      <c r="D26" s="43" t="s">
        <v>56</v>
      </c>
      <c r="E26" s="43" t="s">
        <v>14</v>
      </c>
      <c r="F26" s="44" t="s">
        <v>14</v>
      </c>
      <c r="G26" s="43"/>
      <c r="H26" s="44" t="s">
        <v>58</v>
      </c>
      <c r="I26" s="45" t="s">
        <v>59</v>
      </c>
      <c r="J26" s="55"/>
      <c r="K26" s="55"/>
      <c r="L26" s="56" t="s">
        <v>59</v>
      </c>
    </row>
    <row r="27" spans="1:12" s="57" customFormat="1" ht="12" x14ac:dyDescent="0.25">
      <c r="A27" s="42" t="s">
        <v>8</v>
      </c>
      <c r="B27" s="43" t="s">
        <v>11</v>
      </c>
      <c r="C27" s="43" t="s">
        <v>11</v>
      </c>
      <c r="D27" s="43" t="s">
        <v>56</v>
      </c>
      <c r="E27" s="43" t="s">
        <v>14</v>
      </c>
      <c r="F27" s="44" t="s">
        <v>42</v>
      </c>
      <c r="G27" s="43"/>
      <c r="H27" s="44" t="s">
        <v>60</v>
      </c>
      <c r="I27" s="45" t="s">
        <v>61</v>
      </c>
      <c r="J27" s="55"/>
      <c r="K27" s="55"/>
      <c r="L27" s="56" t="s">
        <v>61</v>
      </c>
    </row>
    <row r="28" spans="1:12" s="57" customFormat="1" ht="12" x14ac:dyDescent="0.25">
      <c r="A28" s="42" t="s">
        <v>8</v>
      </c>
      <c r="B28" s="43" t="s">
        <v>11</v>
      </c>
      <c r="C28" s="43" t="s">
        <v>11</v>
      </c>
      <c r="D28" s="43" t="s">
        <v>56</v>
      </c>
      <c r="E28" s="43" t="s">
        <v>14</v>
      </c>
      <c r="F28" s="44" t="s">
        <v>17</v>
      </c>
      <c r="G28" s="43"/>
      <c r="H28" s="44" t="s">
        <v>62</v>
      </c>
      <c r="I28" s="45" t="s">
        <v>63</v>
      </c>
      <c r="J28" s="55"/>
      <c r="K28" s="55"/>
      <c r="L28" s="56" t="s">
        <v>63</v>
      </c>
    </row>
    <row r="29" spans="1:12" s="57" customFormat="1" ht="12" x14ac:dyDescent="0.25">
      <c r="A29" s="42" t="s">
        <v>8</v>
      </c>
      <c r="B29" s="43" t="s">
        <v>11</v>
      </c>
      <c r="C29" s="43" t="s">
        <v>11</v>
      </c>
      <c r="D29" s="43" t="s">
        <v>56</v>
      </c>
      <c r="E29" s="43" t="s">
        <v>42</v>
      </c>
      <c r="F29" s="43"/>
      <c r="G29" s="43"/>
      <c r="H29" s="44" t="s">
        <v>64</v>
      </c>
      <c r="I29" s="45" t="s">
        <v>65</v>
      </c>
      <c r="J29" s="55"/>
      <c r="K29" s="55"/>
      <c r="L29" s="56" t="s">
        <v>65</v>
      </c>
    </row>
    <row r="30" spans="1:12" s="57" customFormat="1" ht="12" x14ac:dyDescent="0.25">
      <c r="A30" s="42" t="s">
        <v>8</v>
      </c>
      <c r="B30" s="43" t="s">
        <v>11</v>
      </c>
      <c r="C30" s="43" t="s">
        <v>11</v>
      </c>
      <c r="D30" s="43" t="s">
        <v>56</v>
      </c>
      <c r="E30" s="43" t="s">
        <v>66</v>
      </c>
      <c r="F30" s="43"/>
      <c r="G30" s="43"/>
      <c r="H30" s="44" t="s">
        <v>67</v>
      </c>
      <c r="I30" s="45" t="s">
        <v>68</v>
      </c>
      <c r="J30" s="55"/>
      <c r="K30" s="55"/>
      <c r="L30" s="56" t="s">
        <v>68</v>
      </c>
    </row>
    <row r="31" spans="1:12" s="57" customFormat="1" ht="12.75" thickBot="1" x14ac:dyDescent="0.3">
      <c r="A31" s="42" t="s">
        <v>8</v>
      </c>
      <c r="B31" s="43" t="s">
        <v>11</v>
      </c>
      <c r="C31" s="43" t="s">
        <v>11</v>
      </c>
      <c r="D31" s="43" t="s">
        <v>56</v>
      </c>
      <c r="E31" s="43" t="s">
        <v>69</v>
      </c>
      <c r="F31" s="43"/>
      <c r="G31" s="43"/>
      <c r="H31" s="44" t="s">
        <v>70</v>
      </c>
      <c r="I31" s="45" t="s">
        <v>71</v>
      </c>
      <c r="J31" s="55"/>
      <c r="K31" s="55"/>
      <c r="L31" s="56" t="s">
        <v>71</v>
      </c>
    </row>
    <row r="32" spans="1:12" s="60" customFormat="1" ht="13.5" thickTop="1" thickBot="1" x14ac:dyDescent="0.3">
      <c r="A32" s="25" t="s">
        <v>8</v>
      </c>
      <c r="B32" s="26" t="s">
        <v>38</v>
      </c>
      <c r="C32" s="26"/>
      <c r="D32" s="26"/>
      <c r="E32" s="26"/>
      <c r="F32" s="26"/>
      <c r="G32" s="26"/>
      <c r="H32" s="41" t="s">
        <v>72</v>
      </c>
      <c r="I32" s="27">
        <f>+I33+I35</f>
        <v>11530000000</v>
      </c>
      <c r="J32" s="58">
        <f t="shared" ref="J32:K32" si="1">+J33+J35</f>
        <v>13600000</v>
      </c>
      <c r="K32" s="58">
        <f t="shared" si="1"/>
        <v>13600000</v>
      </c>
      <c r="L32" s="59">
        <v>11530000000</v>
      </c>
    </row>
    <row r="33" spans="1:12" s="60" customFormat="1" ht="13.5" thickTop="1" thickBot="1" x14ac:dyDescent="0.3">
      <c r="A33" s="25" t="s">
        <v>8</v>
      </c>
      <c r="B33" s="26" t="s">
        <v>38</v>
      </c>
      <c r="C33" s="26" t="s">
        <v>11</v>
      </c>
      <c r="D33" s="26"/>
      <c r="E33" s="26"/>
      <c r="F33" s="26"/>
      <c r="G33" s="26"/>
      <c r="H33" s="41" t="s">
        <v>73</v>
      </c>
      <c r="I33" s="31" t="str">
        <f>+I34</f>
        <v>84.000.000,00</v>
      </c>
      <c r="J33" s="58"/>
      <c r="K33" s="58"/>
      <c r="L33" s="59" t="s">
        <v>74</v>
      </c>
    </row>
    <row r="34" spans="1:12" s="57" customFormat="1" ht="25.5" thickTop="1" thickBot="1" x14ac:dyDescent="0.3">
      <c r="A34" s="42" t="s">
        <v>8</v>
      </c>
      <c r="B34" s="43" t="s">
        <v>38</v>
      </c>
      <c r="C34" s="43" t="s">
        <v>11</v>
      </c>
      <c r="D34" s="43" t="s">
        <v>11</v>
      </c>
      <c r="E34" s="43" t="s">
        <v>17</v>
      </c>
      <c r="F34" s="44" t="s">
        <v>29</v>
      </c>
      <c r="G34" s="43"/>
      <c r="H34" s="44" t="s">
        <v>75</v>
      </c>
      <c r="I34" s="45" t="s">
        <v>74</v>
      </c>
      <c r="J34" s="55"/>
      <c r="K34" s="55"/>
      <c r="L34" s="56" t="s">
        <v>74</v>
      </c>
    </row>
    <row r="35" spans="1:12" s="60" customFormat="1" ht="13.5" thickTop="1" thickBot="1" x14ac:dyDescent="0.3">
      <c r="A35" s="25" t="s">
        <v>8</v>
      </c>
      <c r="B35" s="26" t="s">
        <v>38</v>
      </c>
      <c r="C35" s="26" t="s">
        <v>38</v>
      </c>
      <c r="D35" s="26"/>
      <c r="E35" s="26"/>
      <c r="F35" s="26"/>
      <c r="G35" s="26"/>
      <c r="H35" s="41" t="s">
        <v>76</v>
      </c>
      <c r="I35" s="27">
        <f>+I36+I37+I38+I39+I40+I41+I42+I43+I44+I45+I46+I47+I48+I49+I50+I51+I52+I53+I54+I55+I56+I57+I58+I59+I60+I61+I62+I63</f>
        <v>11446000000</v>
      </c>
      <c r="J35" s="58">
        <f>SUM(J36:J63)</f>
        <v>13600000</v>
      </c>
      <c r="K35" s="58">
        <f>SUM(K36:K63)</f>
        <v>13600000</v>
      </c>
      <c r="L35" s="59">
        <v>11446000000</v>
      </c>
    </row>
    <row r="36" spans="1:12" s="57" customFormat="1" ht="24.75" thickTop="1" x14ac:dyDescent="0.25">
      <c r="A36" s="42" t="s">
        <v>8</v>
      </c>
      <c r="B36" s="43" t="s">
        <v>38</v>
      </c>
      <c r="C36" s="43" t="s">
        <v>38</v>
      </c>
      <c r="D36" s="43" t="s">
        <v>11</v>
      </c>
      <c r="E36" s="43" t="s">
        <v>17</v>
      </c>
      <c r="F36" s="44" t="s">
        <v>42</v>
      </c>
      <c r="G36" s="43"/>
      <c r="H36" s="44" t="s">
        <v>77</v>
      </c>
      <c r="I36" s="46">
        <v>96593143</v>
      </c>
      <c r="J36" s="55"/>
      <c r="K36" s="55">
        <v>1000000</v>
      </c>
      <c r="L36" s="56" t="s">
        <v>78</v>
      </c>
    </row>
    <row r="37" spans="1:12" s="57" customFormat="1" ht="24" x14ac:dyDescent="0.25">
      <c r="A37" s="42" t="s">
        <v>8</v>
      </c>
      <c r="B37" s="43" t="s">
        <v>38</v>
      </c>
      <c r="C37" s="43" t="s">
        <v>38</v>
      </c>
      <c r="D37" s="43" t="s">
        <v>11</v>
      </c>
      <c r="E37" s="43" t="s">
        <v>17</v>
      </c>
      <c r="F37" s="44" t="s">
        <v>17</v>
      </c>
      <c r="G37" s="43"/>
      <c r="H37" s="44" t="s">
        <v>79</v>
      </c>
      <c r="I37" s="54">
        <v>33214752</v>
      </c>
      <c r="J37" s="55"/>
      <c r="K37" s="55"/>
      <c r="L37" s="56" t="s">
        <v>80</v>
      </c>
    </row>
    <row r="38" spans="1:12" s="57" customFormat="1" ht="24" x14ac:dyDescent="0.25">
      <c r="A38" s="42" t="s">
        <v>8</v>
      </c>
      <c r="B38" s="43" t="s">
        <v>38</v>
      </c>
      <c r="C38" s="43" t="s">
        <v>38</v>
      </c>
      <c r="D38" s="43" t="s">
        <v>11</v>
      </c>
      <c r="E38" s="43" t="s">
        <v>17</v>
      </c>
      <c r="F38" s="44" t="s">
        <v>49</v>
      </c>
      <c r="G38" s="43"/>
      <c r="H38" s="44" t="s">
        <v>81</v>
      </c>
      <c r="I38" s="45" t="s">
        <v>82</v>
      </c>
      <c r="J38" s="55"/>
      <c r="K38" s="55"/>
      <c r="L38" s="56" t="s">
        <v>82</v>
      </c>
    </row>
    <row r="39" spans="1:12" s="57" customFormat="1" ht="12" x14ac:dyDescent="0.25">
      <c r="A39" s="42" t="s">
        <v>8</v>
      </c>
      <c r="B39" s="43" t="s">
        <v>38</v>
      </c>
      <c r="C39" s="43" t="s">
        <v>38</v>
      </c>
      <c r="D39" s="43" t="s">
        <v>11</v>
      </c>
      <c r="E39" s="47" t="s">
        <v>17</v>
      </c>
      <c r="F39" s="48" t="s">
        <v>23</v>
      </c>
      <c r="G39" s="47"/>
      <c r="H39" s="48" t="s">
        <v>83</v>
      </c>
      <c r="I39" s="49" t="s">
        <v>84</v>
      </c>
      <c r="J39" s="61"/>
      <c r="K39" s="55"/>
      <c r="L39" s="56" t="s">
        <v>84</v>
      </c>
    </row>
    <row r="40" spans="1:12" s="57" customFormat="1" ht="12" x14ac:dyDescent="0.25">
      <c r="A40" s="42" t="s">
        <v>8</v>
      </c>
      <c r="B40" s="43" t="s">
        <v>38</v>
      </c>
      <c r="C40" s="43" t="s">
        <v>38</v>
      </c>
      <c r="D40" s="43" t="s">
        <v>11</v>
      </c>
      <c r="E40" s="47" t="s">
        <v>20</v>
      </c>
      <c r="F40" s="48" t="s">
        <v>49</v>
      </c>
      <c r="G40" s="47"/>
      <c r="H40" s="48" t="s">
        <v>86</v>
      </c>
      <c r="I40" s="49" t="s">
        <v>87</v>
      </c>
      <c r="J40" s="61"/>
      <c r="K40" s="55"/>
      <c r="L40" s="56" t="s">
        <v>87</v>
      </c>
    </row>
    <row r="41" spans="1:12" s="57" customFormat="1" ht="12" x14ac:dyDescent="0.25">
      <c r="A41" s="42" t="s">
        <v>8</v>
      </c>
      <c r="B41" s="43" t="s">
        <v>38</v>
      </c>
      <c r="C41" s="43" t="s">
        <v>38</v>
      </c>
      <c r="D41" s="43" t="s">
        <v>11</v>
      </c>
      <c r="E41" s="47" t="s">
        <v>20</v>
      </c>
      <c r="F41" s="48" t="s">
        <v>23</v>
      </c>
      <c r="G41" s="47"/>
      <c r="H41" s="48" t="s">
        <v>88</v>
      </c>
      <c r="I41" s="50">
        <v>37440708</v>
      </c>
      <c r="J41" s="61"/>
      <c r="K41" s="55">
        <v>2000000</v>
      </c>
      <c r="L41" s="56" t="s">
        <v>89</v>
      </c>
    </row>
    <row r="42" spans="1:12" s="57" customFormat="1" ht="12" x14ac:dyDescent="0.25">
      <c r="A42" s="42" t="s">
        <v>8</v>
      </c>
      <c r="B42" s="43" t="s">
        <v>38</v>
      </c>
      <c r="C42" s="43" t="s">
        <v>38</v>
      </c>
      <c r="D42" s="43" t="s">
        <v>38</v>
      </c>
      <c r="E42" s="47" t="s">
        <v>49</v>
      </c>
      <c r="F42" s="48" t="s">
        <v>20</v>
      </c>
      <c r="G42" s="47"/>
      <c r="H42" s="48" t="s">
        <v>90</v>
      </c>
      <c r="I42" s="49">
        <v>0</v>
      </c>
      <c r="J42" s="61"/>
      <c r="K42" s="55">
        <v>2000000</v>
      </c>
      <c r="L42" s="56" t="s">
        <v>85</v>
      </c>
    </row>
    <row r="43" spans="1:12" s="57" customFormat="1" ht="12" x14ac:dyDescent="0.25">
      <c r="A43" s="42" t="s">
        <v>8</v>
      </c>
      <c r="B43" s="43" t="s">
        <v>38</v>
      </c>
      <c r="C43" s="43" t="s">
        <v>38</v>
      </c>
      <c r="D43" s="43" t="s">
        <v>38</v>
      </c>
      <c r="E43" s="47" t="s">
        <v>23</v>
      </c>
      <c r="F43" s="48" t="s">
        <v>17</v>
      </c>
      <c r="G43" s="47"/>
      <c r="H43" s="48" t="s">
        <v>91</v>
      </c>
      <c r="I43" s="50">
        <v>286164011</v>
      </c>
      <c r="J43" s="61"/>
      <c r="K43" s="55">
        <v>2000000</v>
      </c>
      <c r="L43" s="56" t="s">
        <v>92</v>
      </c>
    </row>
    <row r="44" spans="1:12" s="57" customFormat="1" ht="12" x14ac:dyDescent="0.25">
      <c r="A44" s="42" t="s">
        <v>8</v>
      </c>
      <c r="B44" s="43" t="s">
        <v>38</v>
      </c>
      <c r="C44" s="43" t="s">
        <v>38</v>
      </c>
      <c r="D44" s="43" t="s">
        <v>38</v>
      </c>
      <c r="E44" s="47" t="s">
        <v>23</v>
      </c>
      <c r="F44" s="48" t="s">
        <v>20</v>
      </c>
      <c r="G44" s="47"/>
      <c r="H44" s="48" t="s">
        <v>93</v>
      </c>
      <c r="I44" s="51">
        <v>300000000</v>
      </c>
      <c r="J44" s="61"/>
      <c r="K44" s="55">
        <v>1000000</v>
      </c>
      <c r="L44" s="56" t="s">
        <v>94</v>
      </c>
    </row>
    <row r="45" spans="1:12" s="57" customFormat="1" ht="12" x14ac:dyDescent="0.25">
      <c r="A45" s="42" t="s">
        <v>8</v>
      </c>
      <c r="B45" s="43" t="s">
        <v>38</v>
      </c>
      <c r="C45" s="43" t="s">
        <v>38</v>
      </c>
      <c r="D45" s="43" t="s">
        <v>38</v>
      </c>
      <c r="E45" s="47" t="s">
        <v>23</v>
      </c>
      <c r="F45" s="48" t="s">
        <v>49</v>
      </c>
      <c r="G45" s="47"/>
      <c r="H45" s="48" t="s">
        <v>96</v>
      </c>
      <c r="I45" s="49" t="s">
        <v>97</v>
      </c>
      <c r="J45" s="61"/>
      <c r="K45" s="55"/>
      <c r="L45" s="56" t="s">
        <v>97</v>
      </c>
    </row>
    <row r="46" spans="1:12" s="57" customFormat="1" ht="12" x14ac:dyDescent="0.25">
      <c r="A46" s="42" t="s">
        <v>8</v>
      </c>
      <c r="B46" s="43" t="s">
        <v>38</v>
      </c>
      <c r="C46" s="43" t="s">
        <v>38</v>
      </c>
      <c r="D46" s="43" t="s">
        <v>38</v>
      </c>
      <c r="E46" s="47" t="s">
        <v>23</v>
      </c>
      <c r="F46" s="48" t="s">
        <v>26</v>
      </c>
      <c r="G46" s="47"/>
      <c r="H46" s="48" t="s">
        <v>98</v>
      </c>
      <c r="I46" s="49">
        <v>0</v>
      </c>
      <c r="J46" s="61"/>
      <c r="K46" s="55">
        <v>700000</v>
      </c>
      <c r="L46" s="56" t="s">
        <v>99</v>
      </c>
    </row>
    <row r="47" spans="1:12" s="57" customFormat="1" ht="12" x14ac:dyDescent="0.25">
      <c r="A47" s="42" t="s">
        <v>8</v>
      </c>
      <c r="B47" s="43" t="s">
        <v>38</v>
      </c>
      <c r="C47" s="43" t="s">
        <v>38</v>
      </c>
      <c r="D47" s="43" t="s">
        <v>38</v>
      </c>
      <c r="E47" s="47" t="s">
        <v>23</v>
      </c>
      <c r="F47" s="48" t="s">
        <v>29</v>
      </c>
      <c r="G47" s="47"/>
      <c r="H47" s="48" t="s">
        <v>100</v>
      </c>
      <c r="I47" s="50">
        <v>26353884</v>
      </c>
      <c r="J47" s="61"/>
      <c r="K47" s="55">
        <v>300000</v>
      </c>
      <c r="L47" s="56" t="s">
        <v>101</v>
      </c>
    </row>
    <row r="48" spans="1:12" s="57" customFormat="1" ht="24" x14ac:dyDescent="0.25">
      <c r="A48" s="42" t="s">
        <v>8</v>
      </c>
      <c r="B48" s="43" t="s">
        <v>38</v>
      </c>
      <c r="C48" s="43" t="s">
        <v>38</v>
      </c>
      <c r="D48" s="43" t="s">
        <v>38</v>
      </c>
      <c r="E48" s="47" t="s">
        <v>23</v>
      </c>
      <c r="F48" s="48" t="s">
        <v>32</v>
      </c>
      <c r="G48" s="47"/>
      <c r="H48" s="48" t="s">
        <v>102</v>
      </c>
      <c r="I48" s="50">
        <v>103000000</v>
      </c>
      <c r="J48" s="61"/>
      <c r="K48" s="61">
        <v>100000</v>
      </c>
      <c r="L48" s="56" t="s">
        <v>103</v>
      </c>
    </row>
    <row r="49" spans="1:12" s="57" customFormat="1" ht="12" x14ac:dyDescent="0.25">
      <c r="A49" s="42" t="s">
        <v>8</v>
      </c>
      <c r="B49" s="43" t="s">
        <v>38</v>
      </c>
      <c r="C49" s="43" t="s">
        <v>38</v>
      </c>
      <c r="D49" s="43" t="s">
        <v>38</v>
      </c>
      <c r="E49" s="47" t="s">
        <v>26</v>
      </c>
      <c r="F49" s="48" t="s">
        <v>14</v>
      </c>
      <c r="G49" s="47"/>
      <c r="H49" s="48" t="s">
        <v>104</v>
      </c>
      <c r="I49" s="50">
        <v>15228876</v>
      </c>
      <c r="J49" s="61"/>
      <c r="K49" s="61"/>
      <c r="L49" s="56" t="s">
        <v>105</v>
      </c>
    </row>
    <row r="50" spans="1:12" s="57" customFormat="1" ht="12" x14ac:dyDescent="0.25">
      <c r="A50" s="42" t="s">
        <v>8</v>
      </c>
      <c r="B50" s="43" t="s">
        <v>38</v>
      </c>
      <c r="C50" s="43" t="s">
        <v>38</v>
      </c>
      <c r="D50" s="43" t="s">
        <v>38</v>
      </c>
      <c r="E50" s="43" t="s">
        <v>26</v>
      </c>
      <c r="F50" s="44" t="s">
        <v>42</v>
      </c>
      <c r="G50" s="43"/>
      <c r="H50" s="48" t="s">
        <v>106</v>
      </c>
      <c r="I50" s="49" t="s">
        <v>107</v>
      </c>
      <c r="J50" s="61"/>
      <c r="K50" s="61"/>
      <c r="L50" s="56" t="s">
        <v>107</v>
      </c>
    </row>
    <row r="51" spans="1:12" s="57" customFormat="1" ht="12" x14ac:dyDescent="0.25">
      <c r="A51" s="42" t="s">
        <v>8</v>
      </c>
      <c r="B51" s="43" t="s">
        <v>38</v>
      </c>
      <c r="C51" s="43" t="s">
        <v>38</v>
      </c>
      <c r="D51" s="43" t="s">
        <v>38</v>
      </c>
      <c r="E51" s="43" t="s">
        <v>26</v>
      </c>
      <c r="F51" s="44" t="s">
        <v>17</v>
      </c>
      <c r="G51" s="43"/>
      <c r="H51" s="48" t="s">
        <v>108</v>
      </c>
      <c r="I51" s="49" t="s">
        <v>109</v>
      </c>
      <c r="J51" s="61"/>
      <c r="K51" s="61"/>
      <c r="L51" s="56" t="s">
        <v>109</v>
      </c>
    </row>
    <row r="52" spans="1:12" s="57" customFormat="1" ht="12" x14ac:dyDescent="0.25">
      <c r="A52" s="42" t="s">
        <v>8</v>
      </c>
      <c r="B52" s="43" t="s">
        <v>38</v>
      </c>
      <c r="C52" s="43" t="s">
        <v>38</v>
      </c>
      <c r="D52" s="43" t="s">
        <v>38</v>
      </c>
      <c r="E52" s="43" t="s">
        <v>29</v>
      </c>
      <c r="F52" s="44" t="s">
        <v>42</v>
      </c>
      <c r="G52" s="43"/>
      <c r="H52" s="48" t="s">
        <v>110</v>
      </c>
      <c r="I52" s="49">
        <v>0</v>
      </c>
      <c r="J52" s="61"/>
      <c r="K52" s="61">
        <v>500000</v>
      </c>
      <c r="L52" s="56" t="s">
        <v>111</v>
      </c>
    </row>
    <row r="53" spans="1:12" s="57" customFormat="1" ht="12" x14ac:dyDescent="0.25">
      <c r="A53" s="42" t="s">
        <v>8</v>
      </c>
      <c r="B53" s="43" t="s">
        <v>38</v>
      </c>
      <c r="C53" s="43" t="s">
        <v>38</v>
      </c>
      <c r="D53" s="43" t="s">
        <v>38</v>
      </c>
      <c r="E53" s="43" t="s">
        <v>29</v>
      </c>
      <c r="F53" s="44" t="s">
        <v>17</v>
      </c>
      <c r="G53" s="43"/>
      <c r="H53" s="48" t="s">
        <v>112</v>
      </c>
      <c r="I53" s="49" t="s">
        <v>113</v>
      </c>
      <c r="J53" s="61"/>
      <c r="K53" s="61"/>
      <c r="L53" s="56" t="s">
        <v>113</v>
      </c>
    </row>
    <row r="54" spans="1:12" s="57" customFormat="1" ht="24" x14ac:dyDescent="0.25">
      <c r="A54" s="42" t="s">
        <v>8</v>
      </c>
      <c r="B54" s="43" t="s">
        <v>38</v>
      </c>
      <c r="C54" s="43" t="s">
        <v>38</v>
      </c>
      <c r="D54" s="43" t="s">
        <v>38</v>
      </c>
      <c r="E54" s="43" t="s">
        <v>29</v>
      </c>
      <c r="F54" s="44" t="s">
        <v>20</v>
      </c>
      <c r="G54" s="43"/>
      <c r="H54" s="48" t="s">
        <v>114</v>
      </c>
      <c r="I54" s="50">
        <v>114709396</v>
      </c>
      <c r="J54" s="61"/>
      <c r="K54" s="61">
        <v>200000</v>
      </c>
      <c r="L54" s="56" t="s">
        <v>115</v>
      </c>
    </row>
    <row r="55" spans="1:12" s="57" customFormat="1" ht="12" x14ac:dyDescent="0.25">
      <c r="A55" s="42" t="s">
        <v>8</v>
      </c>
      <c r="B55" s="43" t="s">
        <v>38</v>
      </c>
      <c r="C55" s="43" t="s">
        <v>38</v>
      </c>
      <c r="D55" s="43" t="s">
        <v>38</v>
      </c>
      <c r="E55" s="43" t="s">
        <v>29</v>
      </c>
      <c r="F55" s="44" t="s">
        <v>49</v>
      </c>
      <c r="G55" s="43"/>
      <c r="H55" s="48" t="s">
        <v>116</v>
      </c>
      <c r="I55" s="49" t="s">
        <v>117</v>
      </c>
      <c r="J55" s="61"/>
      <c r="K55" s="61"/>
      <c r="L55" s="56" t="s">
        <v>117</v>
      </c>
    </row>
    <row r="56" spans="1:12" s="57" customFormat="1" ht="24" x14ac:dyDescent="0.25">
      <c r="A56" s="42" t="s">
        <v>8</v>
      </c>
      <c r="B56" s="43" t="s">
        <v>38</v>
      </c>
      <c r="C56" s="43" t="s">
        <v>38</v>
      </c>
      <c r="D56" s="43" t="s">
        <v>38</v>
      </c>
      <c r="E56" s="43" t="s">
        <v>29</v>
      </c>
      <c r="F56" s="44" t="s">
        <v>26</v>
      </c>
      <c r="G56" s="43"/>
      <c r="H56" s="48" t="s">
        <v>118</v>
      </c>
      <c r="I56" s="50">
        <v>96971950</v>
      </c>
      <c r="J56" s="61"/>
      <c r="K56" s="61">
        <v>1500000</v>
      </c>
      <c r="L56" s="56" t="s">
        <v>119</v>
      </c>
    </row>
    <row r="57" spans="1:12" s="57" customFormat="1" ht="36" x14ac:dyDescent="0.25">
      <c r="A57" s="42" t="s">
        <v>8</v>
      </c>
      <c r="B57" s="43" t="s">
        <v>38</v>
      </c>
      <c r="C57" s="43" t="s">
        <v>38</v>
      </c>
      <c r="D57" s="43" t="s">
        <v>38</v>
      </c>
      <c r="E57" s="43" t="s">
        <v>29</v>
      </c>
      <c r="F57" s="44" t="s">
        <v>32</v>
      </c>
      <c r="G57" s="43"/>
      <c r="H57" s="48" t="s">
        <v>120</v>
      </c>
      <c r="I57" s="49">
        <v>0</v>
      </c>
      <c r="J57" s="61"/>
      <c r="K57" s="61">
        <v>400000</v>
      </c>
      <c r="L57" s="56" t="s">
        <v>121</v>
      </c>
    </row>
    <row r="58" spans="1:12" s="57" customFormat="1" ht="12" x14ac:dyDescent="0.25">
      <c r="A58" s="42" t="s">
        <v>8</v>
      </c>
      <c r="B58" s="43" t="s">
        <v>38</v>
      </c>
      <c r="C58" s="43" t="s">
        <v>38</v>
      </c>
      <c r="D58" s="43" t="s">
        <v>38</v>
      </c>
      <c r="E58" s="43" t="s">
        <v>32</v>
      </c>
      <c r="F58" s="44" t="s">
        <v>42</v>
      </c>
      <c r="G58" s="43"/>
      <c r="H58" s="48" t="s">
        <v>122</v>
      </c>
      <c r="I58" s="49" t="s">
        <v>123</v>
      </c>
      <c r="J58" s="61"/>
      <c r="K58" s="61"/>
      <c r="L58" s="56" t="s">
        <v>123</v>
      </c>
    </row>
    <row r="59" spans="1:12" s="57" customFormat="1" ht="24" x14ac:dyDescent="0.25">
      <c r="A59" s="42" t="s">
        <v>8</v>
      </c>
      <c r="B59" s="43" t="s">
        <v>38</v>
      </c>
      <c r="C59" s="43" t="s">
        <v>38</v>
      </c>
      <c r="D59" s="43" t="s">
        <v>38</v>
      </c>
      <c r="E59" s="43" t="s">
        <v>32</v>
      </c>
      <c r="F59" s="44" t="s">
        <v>17</v>
      </c>
      <c r="G59" s="43"/>
      <c r="H59" s="48" t="s">
        <v>124</v>
      </c>
      <c r="I59" s="49" t="s">
        <v>95</v>
      </c>
      <c r="J59" s="61"/>
      <c r="K59" s="61"/>
      <c r="L59" s="56" t="s">
        <v>95</v>
      </c>
    </row>
    <row r="60" spans="1:12" s="57" customFormat="1" ht="36" x14ac:dyDescent="0.25">
      <c r="A60" s="42" t="s">
        <v>8</v>
      </c>
      <c r="B60" s="43" t="s">
        <v>38</v>
      </c>
      <c r="C60" s="43" t="s">
        <v>38</v>
      </c>
      <c r="D60" s="43" t="s">
        <v>38</v>
      </c>
      <c r="E60" s="43" t="s">
        <v>32</v>
      </c>
      <c r="F60" s="44" t="s">
        <v>20</v>
      </c>
      <c r="G60" s="43"/>
      <c r="H60" s="44" t="s">
        <v>125</v>
      </c>
      <c r="I60" s="46">
        <v>30000000</v>
      </c>
      <c r="J60" s="55"/>
      <c r="K60" s="55">
        <v>100000</v>
      </c>
      <c r="L60" s="56" t="s">
        <v>126</v>
      </c>
    </row>
    <row r="61" spans="1:12" s="57" customFormat="1" ht="12" x14ac:dyDescent="0.25">
      <c r="A61" s="42" t="s">
        <v>8</v>
      </c>
      <c r="B61" s="43" t="s">
        <v>38</v>
      </c>
      <c r="C61" s="43" t="s">
        <v>38</v>
      </c>
      <c r="D61" s="43" t="s">
        <v>38</v>
      </c>
      <c r="E61" s="43" t="s">
        <v>32</v>
      </c>
      <c r="F61" s="44" t="s">
        <v>23</v>
      </c>
      <c r="G61" s="43"/>
      <c r="H61" s="44" t="s">
        <v>127</v>
      </c>
      <c r="I61" s="45" t="s">
        <v>128</v>
      </c>
      <c r="J61" s="55"/>
      <c r="K61" s="55"/>
      <c r="L61" s="56" t="s">
        <v>128</v>
      </c>
    </row>
    <row r="62" spans="1:12" s="57" customFormat="1" ht="12" x14ac:dyDescent="0.25">
      <c r="A62" s="42" t="s">
        <v>8</v>
      </c>
      <c r="B62" s="43" t="s">
        <v>38</v>
      </c>
      <c r="C62" s="43" t="s">
        <v>38</v>
      </c>
      <c r="D62" s="43" t="s">
        <v>38</v>
      </c>
      <c r="E62" s="43" t="s">
        <v>32</v>
      </c>
      <c r="F62" s="44" t="s">
        <v>26</v>
      </c>
      <c r="G62" s="43"/>
      <c r="H62" s="44" t="s">
        <v>129</v>
      </c>
      <c r="I62" s="46">
        <v>34000000</v>
      </c>
      <c r="J62" s="55">
        <v>13600000</v>
      </c>
      <c r="K62" s="55"/>
      <c r="L62" s="56" t="s">
        <v>130</v>
      </c>
    </row>
    <row r="63" spans="1:12" s="57" customFormat="1" ht="12.75" thickBot="1" x14ac:dyDescent="0.3">
      <c r="A63" s="42" t="s">
        <v>8</v>
      </c>
      <c r="B63" s="43" t="s">
        <v>38</v>
      </c>
      <c r="C63" s="43" t="s">
        <v>38</v>
      </c>
      <c r="D63" s="43" t="s">
        <v>38</v>
      </c>
      <c r="E63" s="43" t="s">
        <v>35</v>
      </c>
      <c r="F63" s="43"/>
      <c r="G63" s="43"/>
      <c r="H63" s="44" t="s">
        <v>131</v>
      </c>
      <c r="I63" s="46">
        <v>400000000</v>
      </c>
      <c r="J63" s="55"/>
      <c r="K63" s="55">
        <v>1800000</v>
      </c>
      <c r="L63" s="56" t="s">
        <v>132</v>
      </c>
    </row>
    <row r="64" spans="1:12" s="60" customFormat="1" ht="13.5" thickTop="1" thickBot="1" x14ac:dyDescent="0.3">
      <c r="A64" s="25" t="s">
        <v>8</v>
      </c>
      <c r="B64" s="26" t="s">
        <v>56</v>
      </c>
      <c r="C64" s="26"/>
      <c r="D64" s="26"/>
      <c r="E64" s="26"/>
      <c r="F64" s="26"/>
      <c r="G64" s="26"/>
      <c r="H64" s="41" t="s">
        <v>133</v>
      </c>
      <c r="I64" s="27">
        <f>+I65+I66+I67</f>
        <v>1408000000</v>
      </c>
      <c r="J64" s="58"/>
      <c r="K64" s="58"/>
      <c r="L64" s="59">
        <v>1408000000</v>
      </c>
    </row>
    <row r="65" spans="1:12" s="57" customFormat="1" ht="12.75" thickTop="1" x14ac:dyDescent="0.25">
      <c r="A65" s="42" t="s">
        <v>8</v>
      </c>
      <c r="B65" s="43" t="s">
        <v>56</v>
      </c>
      <c r="C65" s="43" t="s">
        <v>135</v>
      </c>
      <c r="D65" s="43" t="s">
        <v>38</v>
      </c>
      <c r="E65" s="43" t="s">
        <v>136</v>
      </c>
      <c r="F65" s="52" t="s">
        <v>14</v>
      </c>
      <c r="G65" s="43"/>
      <c r="H65" s="44" t="s">
        <v>137</v>
      </c>
      <c r="I65" s="45" t="s">
        <v>138</v>
      </c>
      <c r="J65" s="55"/>
      <c r="K65" s="55"/>
      <c r="L65" s="56" t="s">
        <v>138</v>
      </c>
    </row>
    <row r="66" spans="1:12" s="57" customFormat="1" ht="12" x14ac:dyDescent="0.25">
      <c r="A66" s="42" t="s">
        <v>8</v>
      </c>
      <c r="B66" s="43" t="s">
        <v>56</v>
      </c>
      <c r="C66" s="43" t="s">
        <v>135</v>
      </c>
      <c r="D66" s="43" t="s">
        <v>38</v>
      </c>
      <c r="E66" s="43" t="s">
        <v>136</v>
      </c>
      <c r="F66" s="52" t="s">
        <v>42</v>
      </c>
      <c r="G66" s="43"/>
      <c r="H66" s="44" t="s">
        <v>139</v>
      </c>
      <c r="I66" s="45" t="s">
        <v>138</v>
      </c>
      <c r="J66" s="55"/>
      <c r="K66" s="55"/>
      <c r="L66" s="56" t="s">
        <v>138</v>
      </c>
    </row>
    <row r="67" spans="1:12" s="57" customFormat="1" ht="12.75" thickBot="1" x14ac:dyDescent="0.3">
      <c r="A67" s="42" t="s">
        <v>8</v>
      </c>
      <c r="B67" s="43" t="s">
        <v>56</v>
      </c>
      <c r="C67" s="43" t="s">
        <v>9</v>
      </c>
      <c r="D67" s="43" t="s">
        <v>11</v>
      </c>
      <c r="E67" s="43" t="s">
        <v>14</v>
      </c>
      <c r="F67" s="43"/>
      <c r="G67" s="43"/>
      <c r="H67" s="44" t="s">
        <v>140</v>
      </c>
      <c r="I67" s="45" t="s">
        <v>134</v>
      </c>
      <c r="J67" s="55"/>
      <c r="K67" s="55"/>
      <c r="L67" s="56" t="s">
        <v>134</v>
      </c>
    </row>
    <row r="68" spans="1:12" s="60" customFormat="1" ht="13.5" thickTop="1" thickBot="1" x14ac:dyDescent="0.3">
      <c r="A68" s="25" t="s">
        <v>8</v>
      </c>
      <c r="B68" s="26" t="s">
        <v>141</v>
      </c>
      <c r="C68" s="26"/>
      <c r="D68" s="26"/>
      <c r="E68" s="26"/>
      <c r="F68" s="26"/>
      <c r="G68" s="26"/>
      <c r="H68" s="41" t="s">
        <v>142</v>
      </c>
      <c r="I68" s="27">
        <f>+I69+I70+I71</f>
        <v>431000000</v>
      </c>
      <c r="J68" s="58"/>
      <c r="K68" s="58"/>
      <c r="L68" s="59">
        <v>431000000</v>
      </c>
    </row>
    <row r="69" spans="1:12" s="57" customFormat="1" ht="12.75" thickTop="1" x14ac:dyDescent="0.25">
      <c r="A69" s="42" t="s">
        <v>8</v>
      </c>
      <c r="B69" s="43" t="s">
        <v>141</v>
      </c>
      <c r="C69" s="43" t="s">
        <v>11</v>
      </c>
      <c r="D69" s="43" t="s">
        <v>38</v>
      </c>
      <c r="E69" s="43" t="s">
        <v>23</v>
      </c>
      <c r="F69" s="43"/>
      <c r="G69" s="43"/>
      <c r="H69" s="44" t="s">
        <v>144</v>
      </c>
      <c r="I69" s="45" t="s">
        <v>143</v>
      </c>
      <c r="J69" s="55"/>
      <c r="K69" s="55"/>
      <c r="L69" s="56" t="s">
        <v>143</v>
      </c>
    </row>
    <row r="70" spans="1:12" s="57" customFormat="1" ht="12" x14ac:dyDescent="0.25">
      <c r="A70" s="42" t="s">
        <v>8</v>
      </c>
      <c r="B70" s="43" t="s">
        <v>141</v>
      </c>
      <c r="C70" s="43" t="s">
        <v>135</v>
      </c>
      <c r="D70" s="43" t="s">
        <v>11</v>
      </c>
      <c r="E70" s="43"/>
      <c r="F70" s="43"/>
      <c r="G70" s="43"/>
      <c r="H70" s="44" t="s">
        <v>145</v>
      </c>
      <c r="I70" s="45" t="s">
        <v>10</v>
      </c>
      <c r="J70" s="55"/>
      <c r="K70" s="55"/>
      <c r="L70" s="56" t="s">
        <v>10</v>
      </c>
    </row>
    <row r="71" spans="1:12" s="57" customFormat="1" ht="12.75" thickBot="1" x14ac:dyDescent="0.3">
      <c r="A71" s="42" t="s">
        <v>8</v>
      </c>
      <c r="B71" s="43" t="s">
        <v>141</v>
      </c>
      <c r="C71" s="43" t="s">
        <v>146</v>
      </c>
      <c r="D71" s="43" t="s">
        <v>38</v>
      </c>
      <c r="E71" s="43" t="s">
        <v>14</v>
      </c>
      <c r="F71" s="43"/>
      <c r="G71" s="43"/>
      <c r="H71" s="44" t="s">
        <v>148</v>
      </c>
      <c r="I71" s="45" t="s">
        <v>147</v>
      </c>
      <c r="J71" s="55"/>
      <c r="K71" s="55"/>
      <c r="L71" s="56" t="s">
        <v>147</v>
      </c>
    </row>
    <row r="72" spans="1:12" s="60" customFormat="1" ht="13.5" thickTop="1" thickBot="1" x14ac:dyDescent="0.3">
      <c r="A72" s="65" t="s">
        <v>177</v>
      </c>
      <c r="B72" s="66"/>
      <c r="C72" s="66"/>
      <c r="D72" s="66"/>
      <c r="E72" s="66"/>
      <c r="F72" s="66"/>
      <c r="G72" s="66"/>
      <c r="H72" s="66"/>
      <c r="I72" s="53">
        <f>+I75+I78+I81+I83</f>
        <v>46209100000</v>
      </c>
      <c r="J72" s="62"/>
      <c r="K72" s="62"/>
      <c r="L72" s="63">
        <v>46209100000</v>
      </c>
    </row>
    <row r="73" spans="1:12" s="57" customFormat="1" ht="60.75" thickTop="1" x14ac:dyDescent="0.25">
      <c r="A73" s="42" t="s">
        <v>149</v>
      </c>
      <c r="B73" s="43" t="s">
        <v>150</v>
      </c>
      <c r="C73" s="43" t="s">
        <v>151</v>
      </c>
      <c r="D73" s="43" t="s">
        <v>152</v>
      </c>
      <c r="E73" s="43" t="s">
        <v>153</v>
      </c>
      <c r="F73" s="43">
        <v>1710009</v>
      </c>
      <c r="G73" s="43" t="s">
        <v>38</v>
      </c>
      <c r="H73" s="44" t="s">
        <v>156</v>
      </c>
      <c r="I73" s="45" t="s">
        <v>154</v>
      </c>
      <c r="J73" s="55"/>
      <c r="K73" s="55"/>
      <c r="L73" s="56" t="s">
        <v>154</v>
      </c>
    </row>
    <row r="74" spans="1:12" s="57" customFormat="1" ht="60.75" thickBot="1" x14ac:dyDescent="0.3">
      <c r="A74" s="42" t="s">
        <v>149</v>
      </c>
      <c r="B74" s="43" t="s">
        <v>150</v>
      </c>
      <c r="C74" s="43" t="s">
        <v>151</v>
      </c>
      <c r="D74" s="43" t="s">
        <v>152</v>
      </c>
      <c r="E74" s="43" t="s">
        <v>153</v>
      </c>
      <c r="F74" s="43">
        <v>1710010</v>
      </c>
      <c r="G74" s="43" t="s">
        <v>38</v>
      </c>
      <c r="H74" s="44" t="s">
        <v>157</v>
      </c>
      <c r="I74" s="45" t="s">
        <v>155</v>
      </c>
      <c r="J74" s="55"/>
      <c r="K74" s="55"/>
      <c r="L74" s="56" t="s">
        <v>155</v>
      </c>
    </row>
    <row r="75" spans="1:12" s="60" customFormat="1" ht="49.5" thickTop="1" thickBot="1" x14ac:dyDescent="0.3">
      <c r="A75" s="64" t="s">
        <v>149</v>
      </c>
      <c r="B75" s="26" t="s">
        <v>150</v>
      </c>
      <c r="C75" s="26" t="s">
        <v>151</v>
      </c>
      <c r="D75" s="26" t="s">
        <v>152</v>
      </c>
      <c r="E75" s="26"/>
      <c r="F75" s="26"/>
      <c r="G75" s="26" t="s">
        <v>0</v>
      </c>
      <c r="H75" s="41" t="s">
        <v>158</v>
      </c>
      <c r="I75" s="27">
        <f>+I73+I74</f>
        <v>6778000000</v>
      </c>
      <c r="J75" s="58"/>
      <c r="K75" s="58"/>
      <c r="L75" s="59">
        <v>6778000000</v>
      </c>
    </row>
    <row r="76" spans="1:12" s="57" customFormat="1" ht="60.75" thickTop="1" x14ac:dyDescent="0.25">
      <c r="A76" s="42" t="s">
        <v>149</v>
      </c>
      <c r="B76" s="43" t="s">
        <v>150</v>
      </c>
      <c r="C76" s="43" t="s">
        <v>151</v>
      </c>
      <c r="D76" s="43" t="s">
        <v>159</v>
      </c>
      <c r="E76" s="43" t="s">
        <v>153</v>
      </c>
      <c r="F76" s="43">
        <v>1710011</v>
      </c>
      <c r="G76" s="43" t="s">
        <v>38</v>
      </c>
      <c r="H76" s="44" t="s">
        <v>162</v>
      </c>
      <c r="I76" s="45" t="s">
        <v>160</v>
      </c>
      <c r="J76" s="55"/>
      <c r="K76" s="55"/>
      <c r="L76" s="56" t="s">
        <v>160</v>
      </c>
    </row>
    <row r="77" spans="1:12" s="57" customFormat="1" ht="60.75" thickBot="1" x14ac:dyDescent="0.3">
      <c r="A77" s="42" t="s">
        <v>149</v>
      </c>
      <c r="B77" s="43" t="s">
        <v>150</v>
      </c>
      <c r="C77" s="43" t="s">
        <v>151</v>
      </c>
      <c r="D77" s="43" t="s">
        <v>159</v>
      </c>
      <c r="E77" s="43" t="s">
        <v>153</v>
      </c>
      <c r="F77" s="43">
        <v>1710012</v>
      </c>
      <c r="G77" s="43" t="s">
        <v>38</v>
      </c>
      <c r="H77" s="44" t="s">
        <v>163</v>
      </c>
      <c r="I77" s="45" t="s">
        <v>161</v>
      </c>
      <c r="J77" s="55"/>
      <c r="K77" s="55"/>
      <c r="L77" s="56" t="s">
        <v>161</v>
      </c>
    </row>
    <row r="78" spans="1:12" s="60" customFormat="1" ht="37.5" thickTop="1" thickBot="1" x14ac:dyDescent="0.3">
      <c r="A78" s="25" t="s">
        <v>149</v>
      </c>
      <c r="B78" s="26" t="s">
        <v>150</v>
      </c>
      <c r="C78" s="26" t="s">
        <v>151</v>
      </c>
      <c r="D78" s="26" t="s">
        <v>159</v>
      </c>
      <c r="E78" s="26"/>
      <c r="F78" s="26"/>
      <c r="G78" s="26" t="s">
        <v>0</v>
      </c>
      <c r="H78" s="41" t="s">
        <v>164</v>
      </c>
      <c r="I78" s="27">
        <f>+I76+I77</f>
        <v>8100000000</v>
      </c>
      <c r="J78" s="58"/>
      <c r="K78" s="58"/>
      <c r="L78" s="59">
        <v>8100000000</v>
      </c>
    </row>
    <row r="79" spans="1:12" s="57" customFormat="1" ht="48.75" thickTop="1" x14ac:dyDescent="0.25">
      <c r="A79" s="42" t="s">
        <v>149</v>
      </c>
      <c r="B79" s="43" t="s">
        <v>150</v>
      </c>
      <c r="C79" s="43" t="s">
        <v>151</v>
      </c>
      <c r="D79" s="43" t="s">
        <v>165</v>
      </c>
      <c r="E79" s="43" t="s">
        <v>153</v>
      </c>
      <c r="F79" s="43">
        <v>1799001</v>
      </c>
      <c r="G79" s="43" t="s">
        <v>38</v>
      </c>
      <c r="H79" s="44" t="s">
        <v>168</v>
      </c>
      <c r="I79" s="45" t="s">
        <v>166</v>
      </c>
      <c r="J79" s="55"/>
      <c r="K79" s="55"/>
      <c r="L79" s="56" t="s">
        <v>166</v>
      </c>
    </row>
    <row r="80" spans="1:12" s="57" customFormat="1" ht="48.75" thickBot="1" x14ac:dyDescent="0.3">
      <c r="A80" s="42" t="s">
        <v>149</v>
      </c>
      <c r="B80" s="43" t="s">
        <v>150</v>
      </c>
      <c r="C80" s="43" t="s">
        <v>151</v>
      </c>
      <c r="D80" s="43" t="s">
        <v>165</v>
      </c>
      <c r="E80" s="43" t="s">
        <v>153</v>
      </c>
      <c r="F80" s="43">
        <v>1799031</v>
      </c>
      <c r="G80" s="43" t="s">
        <v>38</v>
      </c>
      <c r="H80" s="44" t="s">
        <v>169</v>
      </c>
      <c r="I80" s="45" t="s">
        <v>167</v>
      </c>
      <c r="J80" s="55"/>
      <c r="K80" s="55"/>
      <c r="L80" s="56" t="s">
        <v>167</v>
      </c>
    </row>
    <row r="81" spans="1:12" s="60" customFormat="1" ht="25.5" thickTop="1" thickBot="1" x14ac:dyDescent="0.3">
      <c r="A81" s="25" t="s">
        <v>149</v>
      </c>
      <c r="B81" s="26" t="s">
        <v>150</v>
      </c>
      <c r="C81" s="26" t="s">
        <v>151</v>
      </c>
      <c r="D81" s="26" t="s">
        <v>165</v>
      </c>
      <c r="E81" s="26"/>
      <c r="F81" s="26"/>
      <c r="G81" s="26" t="s">
        <v>0</v>
      </c>
      <c r="H81" s="41" t="s">
        <v>170</v>
      </c>
      <c r="I81" s="27">
        <f>+I79+I80</f>
        <v>1900000000</v>
      </c>
      <c r="J81" s="58"/>
      <c r="K81" s="58"/>
      <c r="L81" s="59">
        <v>1900000000</v>
      </c>
    </row>
    <row r="82" spans="1:12" s="57" customFormat="1" ht="61.5" thickTop="1" thickBot="1" x14ac:dyDescent="0.3">
      <c r="A82" s="42" t="s">
        <v>149</v>
      </c>
      <c r="B82" s="43" t="s">
        <v>150</v>
      </c>
      <c r="C82" s="43" t="s">
        <v>151</v>
      </c>
      <c r="D82" s="43" t="s">
        <v>171</v>
      </c>
      <c r="E82" s="43" t="s">
        <v>153</v>
      </c>
      <c r="F82" s="43">
        <v>1710003</v>
      </c>
      <c r="G82" s="43" t="s">
        <v>38</v>
      </c>
      <c r="H82" s="44" t="s">
        <v>173</v>
      </c>
      <c r="I82" s="45" t="s">
        <v>172</v>
      </c>
      <c r="J82" s="55"/>
      <c r="K82" s="55"/>
      <c r="L82" s="56" t="s">
        <v>172</v>
      </c>
    </row>
    <row r="83" spans="1:12" s="60" customFormat="1" ht="49.5" thickTop="1" thickBot="1" x14ac:dyDescent="0.3">
      <c r="A83" s="25" t="s">
        <v>149</v>
      </c>
      <c r="B83" s="26" t="s">
        <v>150</v>
      </c>
      <c r="C83" s="26" t="s">
        <v>151</v>
      </c>
      <c r="D83" s="26" t="s">
        <v>171</v>
      </c>
      <c r="E83" s="26" t="s">
        <v>0</v>
      </c>
      <c r="F83" s="26"/>
      <c r="G83" s="26" t="s">
        <v>0</v>
      </c>
      <c r="H83" s="41" t="s">
        <v>174</v>
      </c>
      <c r="I83" s="31" t="str">
        <f>+I82</f>
        <v>29.431.100.000,00</v>
      </c>
      <c r="J83" s="58"/>
      <c r="K83" s="58"/>
      <c r="L83" s="59" t="s">
        <v>172</v>
      </c>
    </row>
    <row r="84" spans="1:12" s="33" customFormat="1" ht="27" customHeight="1" thickTop="1" x14ac:dyDescent="0.25">
      <c r="A84" s="32"/>
      <c r="B84" s="32"/>
      <c r="C84" s="32"/>
      <c r="D84" s="32"/>
      <c r="E84" s="32"/>
      <c r="F84" s="32"/>
      <c r="G84" s="32"/>
      <c r="J84" s="34"/>
      <c r="K84" s="34"/>
      <c r="L84" s="35"/>
    </row>
    <row r="85" spans="1:12" ht="0" hidden="1" customHeight="1" x14ac:dyDescent="0.2">
      <c r="A85" s="36"/>
      <c r="B85" s="36"/>
      <c r="C85" s="36"/>
      <c r="D85" s="36"/>
      <c r="E85" s="36"/>
      <c r="F85" s="36"/>
    </row>
    <row r="86" spans="1:12" x14ac:dyDescent="0.2">
      <c r="A86" s="36"/>
      <c r="B86" s="36"/>
      <c r="C86" s="36"/>
      <c r="D86" s="36"/>
      <c r="E86" s="36"/>
      <c r="F86" s="36"/>
    </row>
  </sheetData>
  <sheetProtection algorithmName="SHA-512" hashValue="fzw8wPAzX+oqiC6AD8zWWgFhoRh8bVNMhWMHRib/mZRkdq5I9ckIZYNi2JnR9w35vKa4kOWAhfvNy8W2Yus3mw==" saltValue="XUQY7YviNO2lm831P7zUYw==" spinCount="100000" sheet="1" objects="1" scenarios="1"/>
  <mergeCells count="6">
    <mergeCell ref="A72:H72"/>
    <mergeCell ref="A3:L3"/>
    <mergeCell ref="A5:H5"/>
    <mergeCell ref="A6:H6"/>
    <mergeCell ref="A1:L1"/>
    <mergeCell ref="A2:L2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ignoredErrors>
    <ignoredError sqref="B7 B12:B22 B23:B25 B43:B48 B68 C8:E8 C22:E25 C35:E35 C47:E48 C58:E64 C69:E69 C73:E74 C79:E80 G73:G75 B34:B35 C34:E34 I82 C36:E39 B36:B39 I38:I39 C40:E41 B40:B41 I40 C42:E42 B42 C43:E46 I45 B49:B51 C49:E51 I50:I51 B52:B57 C52:E57 I53 B58:B64 I58:I59 C65:E66 B65:B66 I65:I66 C67:E67 B67 I67 B69 I69 C70:E70 B70 I70 C71:E71 B71 I71 B73:B75 I73:I74 C76:E77 G76:G77 B76:B77 I76:I77 G78 B78 C82:E82 G82 B82 C75:D75 C78:D78 C81:D81 G79:G81 B79:B81 I79:I80 C83:E83 G83 B83 B8 I9:I16 I18:I24 I26:I31 B26:B33 C26:E33 I34 G85:G88 C9:E21 B9:B11 I55 I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</dc:creator>
  <cp:lastModifiedBy>German</cp:lastModifiedBy>
  <dcterms:created xsi:type="dcterms:W3CDTF">2021-02-01T14:17:20Z</dcterms:created>
  <dcterms:modified xsi:type="dcterms:W3CDTF">2021-03-22T20:11:50Z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