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3. MARZO 2020\"/>
    </mc:Choice>
  </mc:AlternateContent>
  <xr:revisionPtr revIDLastSave="0" documentId="13_ncr:1_{86A3F521-4E9F-4029-A4C5-625B5193B942}" xr6:coauthVersionLast="45" xr6:coauthVersionMax="45" xr10:uidLastSave="{00000000-0000-0000-0000-000000000000}"/>
  <bookViews>
    <workbookView xWindow="-120" yWindow="-120" windowWidth="20730" windowHeight="11160" xr2:uid="{174CECF4-8B0D-443D-9227-54E0FF3004C9}"/>
  </bookViews>
  <sheets>
    <sheet name="EJECUCION MAR VIGENCIA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F24" i="1"/>
  <c r="E24" i="1"/>
  <c r="J24" i="1" s="1"/>
  <c r="K23" i="1"/>
  <c r="F23" i="1"/>
  <c r="E23" i="1"/>
  <c r="J23" i="1" s="1"/>
  <c r="K22" i="1"/>
  <c r="F22" i="1"/>
  <c r="E22" i="1"/>
  <c r="K21" i="1"/>
  <c r="F21" i="1"/>
  <c r="E21" i="1"/>
  <c r="J21" i="1" s="1"/>
  <c r="I20" i="1"/>
  <c r="K18" i="1"/>
  <c r="F18" i="1"/>
  <c r="E18" i="1"/>
  <c r="J18" i="1" s="1"/>
  <c r="K17" i="1"/>
  <c r="F17" i="1"/>
  <c r="E17" i="1"/>
  <c r="J17" i="1" s="1"/>
  <c r="K16" i="1"/>
  <c r="F16" i="1"/>
  <c r="E16" i="1"/>
  <c r="K15" i="1"/>
  <c r="F15" i="1"/>
  <c r="E15" i="1"/>
  <c r="J15" i="1" s="1"/>
  <c r="K14" i="1"/>
  <c r="F14" i="1"/>
  <c r="E14" i="1"/>
  <c r="J14" i="1" s="1"/>
  <c r="K13" i="1"/>
  <c r="F13" i="1"/>
  <c r="E13" i="1"/>
  <c r="J13" i="1" s="1"/>
  <c r="K12" i="1"/>
  <c r="F12" i="1"/>
  <c r="E12" i="1"/>
  <c r="K11" i="1"/>
  <c r="F11" i="1"/>
  <c r="E11" i="1"/>
  <c r="K10" i="1"/>
  <c r="F10" i="1"/>
  <c r="E10" i="1"/>
  <c r="J10" i="1" s="1"/>
  <c r="K9" i="1"/>
  <c r="F9" i="1"/>
  <c r="E9" i="1"/>
  <c r="J9" i="1" s="1"/>
  <c r="I8" i="1"/>
  <c r="E3" i="1"/>
  <c r="H11" i="1" l="1"/>
  <c r="H16" i="1"/>
  <c r="L11" i="1"/>
  <c r="G14" i="1"/>
  <c r="H15" i="1"/>
  <c r="L16" i="1"/>
  <c r="G22" i="1"/>
  <c r="L10" i="1"/>
  <c r="H12" i="1"/>
  <c r="L14" i="1"/>
  <c r="L15" i="1"/>
  <c r="L22" i="1"/>
  <c r="G18" i="1"/>
  <c r="G21" i="1"/>
  <c r="L18" i="1"/>
  <c r="L21" i="1"/>
  <c r="G24" i="1"/>
  <c r="G10" i="1"/>
  <c r="L12" i="1"/>
  <c r="H22" i="1"/>
  <c r="L24" i="1"/>
  <c r="H21" i="1"/>
  <c r="G9" i="1"/>
  <c r="E8" i="1"/>
  <c r="J8" i="1" s="1"/>
  <c r="H13" i="1"/>
  <c r="H17" i="1"/>
  <c r="F8" i="1"/>
  <c r="L9" i="1"/>
  <c r="H10" i="1"/>
  <c r="G11" i="1"/>
  <c r="G12" i="1"/>
  <c r="L13" i="1"/>
  <c r="H14" i="1"/>
  <c r="G15" i="1"/>
  <c r="G16" i="1"/>
  <c r="L17" i="1"/>
  <c r="H18" i="1"/>
  <c r="H23" i="1"/>
  <c r="L23" i="1"/>
  <c r="H24" i="1"/>
  <c r="K8" i="1"/>
  <c r="J11" i="1"/>
  <c r="G13" i="1"/>
  <c r="G17" i="1"/>
  <c r="E20" i="1"/>
  <c r="G23" i="1"/>
  <c r="I26" i="1"/>
  <c r="J12" i="1"/>
  <c r="H9" i="1"/>
  <c r="F20" i="1"/>
  <c r="J16" i="1"/>
  <c r="J22" i="1"/>
  <c r="K20" i="1"/>
  <c r="H20" i="1" l="1"/>
  <c r="G8" i="1"/>
  <c r="E26" i="1"/>
  <c r="J26" i="1" s="1"/>
  <c r="L8" i="1"/>
  <c r="H8" i="1"/>
  <c r="H26" i="1" s="1"/>
  <c r="K26" i="1"/>
  <c r="L20" i="1"/>
  <c r="G20" i="1"/>
  <c r="F26" i="1"/>
  <c r="J20" i="1"/>
  <c r="G26" i="1" l="1"/>
  <c r="L26" i="1"/>
</calcChain>
</file>

<file path=xl/sharedStrings.xml><?xml version="1.0" encoding="utf-8"?>
<sst xmlns="http://schemas.openxmlformats.org/spreadsheetml/2006/main" count="46" uniqueCount="46">
  <si>
    <t>AGENCIA DE RENOVACIÓN  DEL TERRITORIO - ART</t>
  </si>
  <si>
    <t>INFORME DE EJECUCIÓN A:</t>
  </si>
  <si>
    <t>RUBRO</t>
  </si>
  <si>
    <t>RECURSO</t>
  </si>
  <si>
    <t>DESCRIPCIÓN</t>
  </si>
  <si>
    <t>APR. VIGENTE 
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</si>
  <si>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</si>
  <si>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</si>
  <si>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</si>
  <si>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</si>
  <si>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</si>
  <si>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</si>
  <si>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</si>
  <si>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</si>
  <si>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</si>
  <si>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</si>
  <si>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</si>
  <si>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</si>
  <si>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</si>
  <si>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</si>
  <si>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</si>
  <si>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</si>
  <si>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</si>
  <si>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</si>
  <si>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</si>
  <si>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</si>
  <si>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</si>
  <si>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</si>
  <si>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</si>
  <si>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</si>
  <si>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</si>
  <si>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</si>
  <si>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</si>
  <si>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</si>
  <si>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</si>
  <si>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C-0212-1000-5</t>
  </si>
  <si>
    <t>APOYO A LA IMPLEMENTACIÓN DE ESQUEMAS DE FINANCIACION, COFINANCIACIÓN  Y SEGUIMIENTO DE PROYECTOS QUE CONTRIBUYAN AL DESARROLLO DE LOS TERRITORIOS PRIORIZADOS A NIVEL NACIONAL</t>
  </si>
  <si>
    <t>C-0212-1000-6</t>
  </si>
  <si>
    <t>APOYO A LA IMPLEMENTACIÓN DE  LOS PROGRAMAS DE DESARROLLO CON ENFOQUE TERRITORIAL - PDET EN LAS ZONAS PRIORIZADAS A NIVEL NACIONAL</t>
  </si>
  <si>
    <t>C-0212-1000-7</t>
  </si>
  <si>
    <t>IMPLEMENTACIÓN DE LAS TECNOLOGÍAS DE INFORMACIÓN Y COMUNICACIONES PARA LA RENOVACIÓN DEL TERRITORIO  NACIONAL</t>
  </si>
  <si>
    <t>C-0212-1000-8</t>
  </si>
  <si>
    <t>IMPLEMENTACIÓN DE ACTIVIDADES PARA LA REACTIVACIÓN ECONÓMICA, SOCIAL Y AMBIENTAL EN LAS ZONAS FOCALIZADAS POR LOS PROGRAMAS DE DESARROLLO CON ENFOQUE TERRITORIAL - PDET  NIVEL  NACIONAL</t>
  </si>
  <si>
    <t>TOTAL PRESUPUESTO NACIÓN</t>
  </si>
  <si>
    <t xml:space="preserve">NOTA: La ejecución porcentual se calculó con base en la apropiación vigente. </t>
  </si>
  <si>
    <t>VIGENCIA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</si>
</sst>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1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7" xfId="0" applyFont="1" applyBorder="1"/>
    <xf numFmtId="0" fontId="9" fillId="0" borderId="8" xfId="0" applyFont="1" applyBorder="1" applyAlignment="1">
      <alignment horizont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0" fontId="9" fillId="0" borderId="8" xfId="3" applyNumberFormat="1" applyFont="1" applyBorder="1" applyAlignment="1">
      <alignment horizontal="center" vertical="center"/>
    </xf>
    <xf numFmtId="0" fontId="8" fillId="0" borderId="5" xfId="0" applyFont="1" applyBorder="1"/>
    <xf numFmtId="0" fontId="11" fillId="0" borderId="0" xfId="0" applyFont="1"/>
    <xf numFmtId="0" fontId="9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3" fontId="9" fillId="0" borderId="11" xfId="2" applyNumberFormat="1" applyFont="1" applyBorder="1" applyAlignment="1">
      <alignment vertical="center"/>
    </xf>
    <xf numFmtId="10" fontId="9" fillId="0" borderId="11" xfId="3" applyNumberFormat="1" applyFont="1" applyBorder="1" applyAlignment="1">
      <alignment horizontal="center" vertical="center"/>
    </xf>
    <xf numFmtId="3" fontId="11" fillId="0" borderId="0" xfId="0" applyNumberFormat="1" applyFont="1"/>
    <xf numFmtId="0" fontId="9" fillId="0" borderId="12" xfId="0" applyFont="1" applyBorder="1" applyAlignment="1">
      <alignment wrapText="1"/>
    </xf>
    <xf numFmtId="3" fontId="9" fillId="0" borderId="12" xfId="2" applyNumberFormat="1" applyFont="1" applyBorder="1" applyAlignment="1">
      <alignment vertical="center"/>
    </xf>
    <xf numFmtId="10" fontId="9" fillId="0" borderId="12" xfId="3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3" fontId="9" fillId="0" borderId="0" xfId="2" applyNumberFormat="1" applyFont="1" applyAlignment="1">
      <alignment vertical="center"/>
    </xf>
    <xf numFmtId="10" fontId="9" fillId="0" borderId="0" xfId="3" applyNumberFormat="1" applyFont="1" applyAlignment="1">
      <alignment horizontal="center" vertical="center"/>
    </xf>
    <xf numFmtId="10" fontId="9" fillId="0" borderId="5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9" fillId="0" borderId="6" xfId="2" applyNumberFormat="1" applyFont="1" applyBorder="1" applyAlignment="1">
      <alignment vertical="center"/>
    </xf>
    <xf numFmtId="3" fontId="9" fillId="0" borderId="7" xfId="2" applyNumberFormat="1" applyFont="1" applyBorder="1" applyAlignment="1">
      <alignment vertical="center"/>
    </xf>
    <xf numFmtId="10" fontId="9" fillId="0" borderId="6" xfId="3" applyNumberFormat="1" applyFont="1" applyBorder="1" applyAlignment="1">
      <alignment horizontal="center" vertical="center"/>
    </xf>
    <xf numFmtId="10" fontId="9" fillId="0" borderId="7" xfId="3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 wrapText="1"/>
    </xf>
    <xf numFmtId="3" fontId="9" fillId="0" borderId="8" xfId="2" applyNumberFormat="1" applyFont="1" applyBorder="1" applyAlignment="1">
      <alignment horizontal="right" vertical="center"/>
    </xf>
    <xf numFmtId="3" fontId="9" fillId="4" borderId="8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3" fontId="9" fillId="0" borderId="11" xfId="2" applyNumberFormat="1" applyFont="1" applyBorder="1" applyAlignment="1">
      <alignment horizontal="right" vertical="center"/>
    </xf>
    <xf numFmtId="3" fontId="9" fillId="4" borderId="11" xfId="2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 wrapText="1"/>
    </xf>
    <xf numFmtId="3" fontId="9" fillId="0" borderId="12" xfId="2" applyNumberFormat="1" applyFont="1" applyBorder="1" applyAlignment="1">
      <alignment horizontal="right" vertical="center"/>
    </xf>
    <xf numFmtId="3" fontId="9" fillId="4" borderId="12" xfId="2" applyNumberFormat="1" applyFont="1" applyFill="1" applyBorder="1" applyAlignment="1">
      <alignment horizontal="right" vertical="center"/>
    </xf>
    <xf numFmtId="10" fontId="2" fillId="0" borderId="0" xfId="3" applyNumberFormat="1" applyFont="1" applyAlignment="1">
      <alignment horizontal="center" vertical="center"/>
    </xf>
    <xf numFmtId="10" fontId="2" fillId="0" borderId="0" xfId="3" applyNumberFormat="1" applyFont="1"/>
    <xf numFmtId="10" fontId="2" fillId="0" borderId="0" xfId="3" applyNumberFormat="1" applyFont="1" applyAlignment="1">
      <alignment horizontal="center"/>
    </xf>
    <xf numFmtId="0" fontId="3" fillId="0" borderId="0" xfId="0" applyFont="1"/>
    <xf numFmtId="0" fontId="6" fillId="5" borderId="13" xfId="0" applyFont="1" applyFill="1" applyBorder="1"/>
    <xf numFmtId="3" fontId="6" fillId="5" borderId="13" xfId="0" applyNumberFormat="1" applyFont="1" applyFill="1" applyBorder="1"/>
    <xf numFmtId="10" fontId="6" fillId="5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10" fontId="2" fillId="0" borderId="15" xfId="3" applyNumberFormat="1" applyFont="1" applyBorder="1" applyAlignment="1">
      <alignment horizontal="center" vertical="center"/>
    </xf>
    <xf numFmtId="10" fontId="2" fillId="0" borderId="15" xfId="3" applyNumberFormat="1" applyFont="1" applyBorder="1"/>
    <xf numFmtId="10" fontId="2" fillId="0" borderId="15" xfId="3" applyNumberFormat="1" applyFont="1" applyBorder="1" applyAlignment="1">
      <alignment horizontal="center"/>
    </xf>
    <xf numFmtId="0" fontId="2" fillId="0" borderId="16" xfId="0" applyFont="1" applyBorder="1"/>
    <xf numFmtId="0" fontId="13" fillId="0" borderId="0" xfId="0" applyFont="1"/>
    <xf numFmtId="164" fontId="0" fillId="0" borderId="0" xfId="1" applyFont="1"/>
    <xf numFmtId="164" fontId="10" fillId="0" borderId="0" xfId="1" applyAlignment="1">
      <alignment horizontal="center" vertical="center"/>
    </xf>
    <xf numFmtId="164" fontId="10" fillId="0" borderId="0" xfId="1"/>
    <xf numFmtId="164" fontId="10" fillId="0" borderId="0" xfId="1" applyAlignment="1">
      <alignment horizontal="center"/>
    </xf>
    <xf numFmtId="10" fontId="10" fillId="0" borderId="0" xfId="3" applyNumberFormat="1" applyAlignment="1">
      <alignment horizontal="center" vertical="center"/>
    </xf>
    <xf numFmtId="10" fontId="10" fillId="0" borderId="0" xfId="3" applyNumberFormat="1"/>
    <xf numFmtId="10" fontId="10" fillId="0" borderId="0" xfId="3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4">
    <cellStyle name="Millares" xfId="1" builtinId="3"/>
    <cellStyle name="Normal" xfId="0" builtinId="0"/>
    <cellStyle name="Normal 5 2" xfId="2" xr:uid="{C25AA593-5FDE-47E2-83ED-AA614B71CD6D}"/>
    <cellStyle name="Porcentual 2 2" xfId="3" xr:uid="{9C45FD36-4607-4514-9119-63BE16CAA9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suelo\Desktop\reportes\INFORMES%20LU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MAR"/>
      <sheetName val="EJECUCION MAR"/>
      <sheetName val="EJECUCION MAR VIGENCIA"/>
      <sheetName val="Resumen MAR"/>
      <sheetName val="EJECUCION RESERVA MAR"/>
      <sheetName val="Resumen presentacion"/>
      <sheetName val="Resumen Res prestacion"/>
      <sheetName val="ANALISIS MAR -02-14-01"/>
      <sheetName val="EJECUCION MAR VIG 02-14-02"/>
      <sheetName val="ANALISIS MAR 02 -14-02"/>
    </sheetNames>
    <sheetDataSet>
      <sheetData sheetId="0"/>
      <sheetData sheetId="1">
        <row r="3">
          <cell r="E3" t="str">
            <v>MARZO  2020</v>
          </cell>
          <cell r="F3"/>
          <cell r="G3"/>
          <cell r="H3"/>
        </row>
        <row r="9">
          <cell r="M9">
            <v>24505000000</v>
          </cell>
          <cell r="N9">
            <v>4979305786</v>
          </cell>
          <cell r="Q9">
            <v>4979305786</v>
          </cell>
        </row>
        <row r="10">
          <cell r="M10">
            <v>8879000000</v>
          </cell>
          <cell r="N10">
            <v>1979041079.25</v>
          </cell>
          <cell r="Q10">
            <v>1979041079.25</v>
          </cell>
        </row>
        <row r="11">
          <cell r="M11">
            <v>3280000000</v>
          </cell>
          <cell r="N11">
            <v>637454896</v>
          </cell>
          <cell r="Q11">
            <v>637454896</v>
          </cell>
        </row>
        <row r="12">
          <cell r="M12">
            <v>84000000</v>
          </cell>
          <cell r="N12">
            <v>0</v>
          </cell>
          <cell r="Q12">
            <v>0</v>
          </cell>
        </row>
        <row r="13">
          <cell r="M13">
            <v>11446000000</v>
          </cell>
          <cell r="N13">
            <v>7173979807.2799997</v>
          </cell>
          <cell r="Q13">
            <v>1570486754.0899999</v>
          </cell>
        </row>
        <row r="14">
          <cell r="M14">
            <v>236000000</v>
          </cell>
          <cell r="N14">
            <v>46283069</v>
          </cell>
          <cell r="Q14">
            <v>46283069</v>
          </cell>
        </row>
        <row r="15">
          <cell r="M15">
            <v>911000000</v>
          </cell>
          <cell r="N15">
            <v>841757125.70000005</v>
          </cell>
          <cell r="Q15">
            <v>841757125.70000005</v>
          </cell>
        </row>
        <row r="16">
          <cell r="M16">
            <v>11000000</v>
          </cell>
          <cell r="N16">
            <v>0</v>
          </cell>
          <cell r="Q16">
            <v>0</v>
          </cell>
        </row>
        <row r="17">
          <cell r="M17">
            <v>365000000</v>
          </cell>
          <cell r="N17">
            <v>0</v>
          </cell>
          <cell r="Q17">
            <v>0</v>
          </cell>
        </row>
        <row r="18">
          <cell r="M18">
            <v>43000000</v>
          </cell>
          <cell r="N18">
            <v>0</v>
          </cell>
          <cell r="Q18">
            <v>0</v>
          </cell>
        </row>
        <row r="24">
          <cell r="M24">
            <v>7064000000</v>
          </cell>
          <cell r="N24">
            <v>2830328219</v>
          </cell>
          <cell r="Q24">
            <v>399434480</v>
          </cell>
        </row>
        <row r="25">
          <cell r="M25">
            <v>6500000000</v>
          </cell>
          <cell r="N25">
            <v>4610692958</v>
          </cell>
          <cell r="Q25">
            <v>703823901</v>
          </cell>
        </row>
        <row r="26">
          <cell r="M26">
            <v>1850000000</v>
          </cell>
          <cell r="N26">
            <v>862380001</v>
          </cell>
          <cell r="Q26">
            <v>105572334</v>
          </cell>
        </row>
        <row r="27">
          <cell r="M27">
            <v>29883715860</v>
          </cell>
          <cell r="N27">
            <v>18175699844</v>
          </cell>
          <cell r="Q27">
            <v>1054809591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0875-47AA-4FB8-8ADC-A0CCAE457444}">
  <sheetPr>
    <tabColor rgb="FF92D050"/>
    <pageSetUpPr fitToPage="1"/>
  </sheetPr>
  <dimension ref="A1:O29"/>
  <sheetViews>
    <sheetView tabSelected="1" topLeftCell="B1" zoomScaleSheetLayoutView="10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F15" sqref="F15"/>
    </sheetView>
  </sheetViews>
  <sheetFormatPr baseColWidth="10" defaultRowHeight="12.75" x14ac:dyDescent="0.2"/>
  <cols>
    <col min="1" max="1" width="5.140625" customWidth="1"/>
    <col min="2" max="2" width="16.85546875" customWidth="1"/>
    <col min="3" max="3" width="10.85546875" customWidth="1"/>
    <col min="4" max="4" width="57.7109375" customWidth="1"/>
    <col min="5" max="6" width="20.7109375" customWidth="1"/>
    <col min="7" max="7" width="17.85546875" customWidth="1"/>
    <col min="8" max="8" width="19.28515625" bestFit="1" customWidth="1"/>
    <col min="9" max="9" width="19.28515625" customWidth="1"/>
    <col min="10" max="10" width="11.28515625" style="78" customWidth="1"/>
    <col min="11" max="11" width="19.28515625" style="79" customWidth="1"/>
    <col min="12" max="12" width="10.140625" style="80" customWidth="1"/>
    <col min="13" max="13" width="1.5703125" customWidth="1"/>
    <col min="14" max="14" width="11.42578125" customWidth="1"/>
  </cols>
  <sheetData>
    <row r="1" spans="1:15" ht="27.75" customHeight="1" x14ac:dyDescent="0.4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3"/>
    </row>
    <row r="2" spans="1:15" ht="15" customHeight="1" x14ac:dyDescent="0.2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5" s="6" customFormat="1" ht="15" customHeight="1" x14ac:dyDescent="0.3">
      <c r="A3" s="1"/>
      <c r="B3" s="2"/>
      <c r="C3" s="2"/>
      <c r="D3" s="3" t="s">
        <v>1</v>
      </c>
      <c r="E3" s="87" t="str">
        <f>+'[2]EJECUCION MAR'!E3:H3</f>
        <v>MARZO  2020</v>
      </c>
      <c r="F3" s="88"/>
      <c r="G3" s="88"/>
      <c r="H3" s="88"/>
      <c r="I3" s="4"/>
      <c r="J3" s="87"/>
      <c r="K3" s="88"/>
      <c r="L3" s="2"/>
      <c r="M3" s="5"/>
    </row>
    <row r="4" spans="1:15" s="6" customFormat="1" ht="10.5" customHeigh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10"/>
    </row>
    <row r="5" spans="1:15" s="6" customFormat="1" ht="21.75" customHeight="1" x14ac:dyDescent="0.3">
      <c r="A5" s="11"/>
      <c r="B5" s="89" t="s">
        <v>45</v>
      </c>
      <c r="C5" s="90"/>
      <c r="D5" s="90"/>
      <c r="E5" s="12"/>
      <c r="F5" s="12"/>
      <c r="G5" s="12"/>
      <c r="H5" s="12"/>
      <c r="I5" s="12"/>
      <c r="J5" s="13"/>
      <c r="K5" s="12"/>
      <c r="L5" s="8"/>
      <c r="M5" s="10"/>
    </row>
    <row r="6" spans="1:15" ht="5.25" customHeight="1" thickBot="1" x14ac:dyDescent="0.25">
      <c r="A6" s="14"/>
      <c r="B6" s="15"/>
      <c r="C6" s="15"/>
      <c r="D6" s="15"/>
      <c r="E6" s="15"/>
      <c r="F6" s="15"/>
      <c r="G6" s="15"/>
      <c r="H6" s="15"/>
      <c r="I6" s="15"/>
      <c r="J6" s="16"/>
      <c r="K6" s="15"/>
      <c r="L6" s="17"/>
      <c r="M6" s="18"/>
    </row>
    <row r="7" spans="1:15" ht="65.25" customHeight="1" thickBot="1" x14ac:dyDescent="0.25">
      <c r="A7" s="14"/>
      <c r="B7" s="19" t="s">
        <v>2</v>
      </c>
      <c r="C7" s="19" t="s">
        <v>3</v>
      </c>
      <c r="D7" s="19" t="s">
        <v>4</v>
      </c>
      <c r="E7" s="19" t="s">
        <v>5</v>
      </c>
      <c r="F7" s="20" t="s">
        <v>6</v>
      </c>
      <c r="G7" s="20" t="s">
        <v>7</v>
      </c>
      <c r="H7" s="19" t="s">
        <v>8</v>
      </c>
      <c r="I7" s="20" t="s">
        <v>9</v>
      </c>
      <c r="J7" s="20" t="s">
        <v>10</v>
      </c>
      <c r="K7" s="20" t="s">
        <v>11</v>
      </c>
      <c r="L7" s="20" t="s">
        <v>12</v>
      </c>
      <c r="M7" s="18"/>
    </row>
    <row r="8" spans="1:15" s="28" customFormat="1" ht="16.5" customHeight="1" x14ac:dyDescent="0.25">
      <c r="A8" s="21"/>
      <c r="B8" s="22"/>
      <c r="C8" s="22"/>
      <c r="D8" s="23" t="s">
        <v>13</v>
      </c>
      <c r="E8" s="24">
        <f>SUM(E9:E18)</f>
        <v>49760000000</v>
      </c>
      <c r="F8" s="25">
        <f>SUM(F9:F18)</f>
        <v>15657821763.23</v>
      </c>
      <c r="G8" s="26">
        <f>+F8/E8</f>
        <v>0.31466683607777329</v>
      </c>
      <c r="H8" s="24">
        <f>SUM(H9:H18)</f>
        <v>34102178236.77</v>
      </c>
      <c r="I8" s="25">
        <f>SUM(I9:I18)</f>
        <v>10054389027.040001</v>
      </c>
      <c r="J8" s="26">
        <f>+I8/E8</f>
        <v>0.20205765729581995</v>
      </c>
      <c r="K8" s="25">
        <f>SUM(K9:K18)</f>
        <v>10054328710.040001</v>
      </c>
      <c r="L8" s="26">
        <f>+K8/E8</f>
        <v>0.20205644513745982</v>
      </c>
      <c r="M8" s="27"/>
    </row>
    <row r="9" spans="1:15" s="28" customFormat="1" ht="15" x14ac:dyDescent="0.25">
      <c r="A9" s="21"/>
      <c r="B9" s="29" t="s">
        <v>14</v>
      </c>
      <c r="C9" s="30">
        <v>10</v>
      </c>
      <c r="D9" s="31" t="s">
        <v>15</v>
      </c>
      <c r="E9" s="32">
        <f>+'[2]EJECUCION MAR'!M9</f>
        <v>24505000000</v>
      </c>
      <c r="F9" s="32">
        <f>+'[2]EJECUCION MAR'!N9</f>
        <v>4979305786</v>
      </c>
      <c r="G9" s="33">
        <f>+F9/E9</f>
        <v>0.20319550238726791</v>
      </c>
      <c r="H9" s="32">
        <f>+E9-F9</f>
        <v>19525694214</v>
      </c>
      <c r="I9" s="32">
        <v>4979305786</v>
      </c>
      <c r="J9" s="33">
        <f>+I9/E9</f>
        <v>0.20319550238726791</v>
      </c>
      <c r="K9" s="32">
        <f>+'[2]EJECUCION MAR'!Q9</f>
        <v>4979305786</v>
      </c>
      <c r="L9" s="33">
        <f>+K9/E9</f>
        <v>0.20319550238726791</v>
      </c>
      <c r="M9" s="27"/>
    </row>
    <row r="10" spans="1:15" s="28" customFormat="1" ht="15" x14ac:dyDescent="0.25">
      <c r="A10" s="21"/>
      <c r="B10" s="29" t="s">
        <v>16</v>
      </c>
      <c r="C10" s="30">
        <v>10</v>
      </c>
      <c r="D10" s="31" t="s">
        <v>17</v>
      </c>
      <c r="E10" s="32">
        <f>+'[2]EJECUCION MAR'!M10</f>
        <v>8879000000</v>
      </c>
      <c r="F10" s="32">
        <f>+'[2]EJECUCION MAR'!N10</f>
        <v>1979041079.25</v>
      </c>
      <c r="G10" s="33">
        <f t="shared" ref="G10:G17" si="0">+F10/E10</f>
        <v>0.22289008663700868</v>
      </c>
      <c r="H10" s="32">
        <f t="shared" ref="H10:H18" si="1">+E10-F10</f>
        <v>6899958920.75</v>
      </c>
      <c r="I10" s="32">
        <v>1979041079.25</v>
      </c>
      <c r="J10" s="33">
        <f t="shared" ref="J10:J17" si="2">+I10/E10</f>
        <v>0.22289008663700868</v>
      </c>
      <c r="K10" s="32">
        <f>+'[2]EJECUCION MAR'!Q10</f>
        <v>1979041079.25</v>
      </c>
      <c r="L10" s="33">
        <f t="shared" ref="L10:L18" si="3">+K10/E10</f>
        <v>0.22289008663700868</v>
      </c>
      <c r="M10" s="27"/>
    </row>
    <row r="11" spans="1:15" s="28" customFormat="1" ht="15" x14ac:dyDescent="0.25">
      <c r="A11" s="21"/>
      <c r="B11" s="29" t="s">
        <v>18</v>
      </c>
      <c r="C11" s="30">
        <v>10</v>
      </c>
      <c r="D11" s="31" t="s">
        <v>19</v>
      </c>
      <c r="E11" s="32">
        <f>+'[2]EJECUCION MAR'!M11</f>
        <v>3280000000</v>
      </c>
      <c r="F11" s="32">
        <f>+'[2]EJECUCION MAR'!N11</f>
        <v>637454896</v>
      </c>
      <c r="G11" s="33">
        <f t="shared" si="0"/>
        <v>0.19434600487804879</v>
      </c>
      <c r="H11" s="32">
        <f t="shared" si="1"/>
        <v>2642545104</v>
      </c>
      <c r="I11" s="32">
        <v>637454896</v>
      </c>
      <c r="J11" s="33">
        <f t="shared" si="2"/>
        <v>0.19434600487804879</v>
      </c>
      <c r="K11" s="32">
        <f>+'[2]EJECUCION MAR'!Q11</f>
        <v>637454896</v>
      </c>
      <c r="L11" s="33">
        <f t="shared" si="3"/>
        <v>0.19434600487804879</v>
      </c>
      <c r="M11" s="27"/>
    </row>
    <row r="12" spans="1:15" s="28" customFormat="1" ht="15" x14ac:dyDescent="0.25">
      <c r="A12" s="21"/>
      <c r="B12" s="29" t="s">
        <v>20</v>
      </c>
      <c r="C12" s="30">
        <v>10</v>
      </c>
      <c r="D12" s="31" t="s">
        <v>21</v>
      </c>
      <c r="E12" s="32">
        <f>+'[2]EJECUCION MAR'!M12</f>
        <v>84000000</v>
      </c>
      <c r="F12" s="32">
        <f>+'[2]EJECUCION MAR'!N12</f>
        <v>0</v>
      </c>
      <c r="G12" s="33">
        <f t="shared" si="0"/>
        <v>0</v>
      </c>
      <c r="H12" s="32">
        <f t="shared" si="1"/>
        <v>84000000</v>
      </c>
      <c r="I12" s="32">
        <v>0</v>
      </c>
      <c r="J12" s="33">
        <f t="shared" si="2"/>
        <v>0</v>
      </c>
      <c r="K12" s="32">
        <f>+'[2]EJECUCION MAR'!Q12</f>
        <v>0</v>
      </c>
      <c r="L12" s="33">
        <f t="shared" si="3"/>
        <v>0</v>
      </c>
      <c r="M12" s="27"/>
    </row>
    <row r="13" spans="1:15" s="28" customFormat="1" ht="15" x14ac:dyDescent="0.25">
      <c r="A13" s="21"/>
      <c r="B13" s="29" t="s">
        <v>22</v>
      </c>
      <c r="C13" s="30">
        <v>10</v>
      </c>
      <c r="D13" s="31" t="s">
        <v>23</v>
      </c>
      <c r="E13" s="32">
        <f>+'[2]EJECUCION MAR'!M13</f>
        <v>11446000000</v>
      </c>
      <c r="F13" s="32">
        <f>+'[2]EJECUCION MAR'!N13</f>
        <v>7173979807.2799997</v>
      </c>
      <c r="G13" s="33">
        <f t="shared" si="0"/>
        <v>0.62676741283243054</v>
      </c>
      <c r="H13" s="32">
        <f t="shared" si="1"/>
        <v>4272020192.7200003</v>
      </c>
      <c r="I13" s="32">
        <v>1570547071.0899999</v>
      </c>
      <c r="J13" s="33">
        <f t="shared" si="2"/>
        <v>0.13721361795299666</v>
      </c>
      <c r="K13" s="32">
        <f>+'[2]EJECUCION MAR'!Q13</f>
        <v>1570486754.0899999</v>
      </c>
      <c r="L13" s="33">
        <f t="shared" si="3"/>
        <v>0.13720834825179101</v>
      </c>
      <c r="M13" s="27"/>
      <c r="O13" s="34"/>
    </row>
    <row r="14" spans="1:15" s="28" customFormat="1" ht="30" x14ac:dyDescent="0.25">
      <c r="A14" s="21"/>
      <c r="B14" s="29" t="s">
        <v>24</v>
      </c>
      <c r="C14" s="30">
        <v>10</v>
      </c>
      <c r="D14" s="31" t="s">
        <v>25</v>
      </c>
      <c r="E14" s="32">
        <f>+'[2]EJECUCION MAR'!M14</f>
        <v>236000000</v>
      </c>
      <c r="F14" s="32">
        <f>+'[2]EJECUCION MAR'!N14</f>
        <v>46283069</v>
      </c>
      <c r="G14" s="33">
        <f t="shared" si="0"/>
        <v>0.19611469915254237</v>
      </c>
      <c r="H14" s="32">
        <f t="shared" si="1"/>
        <v>189716931</v>
      </c>
      <c r="I14" s="32">
        <v>46283069</v>
      </c>
      <c r="J14" s="33">
        <f t="shared" si="2"/>
        <v>0.19611469915254237</v>
      </c>
      <c r="K14" s="32">
        <f>+'[2]EJECUCION MAR'!Q14</f>
        <v>46283069</v>
      </c>
      <c r="L14" s="33">
        <f t="shared" si="3"/>
        <v>0.19611469915254237</v>
      </c>
      <c r="M14" s="27"/>
    </row>
    <row r="15" spans="1:15" s="28" customFormat="1" ht="15" x14ac:dyDescent="0.25">
      <c r="A15" s="21"/>
      <c r="B15" s="29" t="s">
        <v>26</v>
      </c>
      <c r="C15" s="30">
        <v>10</v>
      </c>
      <c r="D15" s="31" t="s">
        <v>27</v>
      </c>
      <c r="E15" s="32">
        <f>+'[2]EJECUCION MAR'!M15</f>
        <v>911000000</v>
      </c>
      <c r="F15" s="32">
        <f>+'[2]EJECUCION MAR'!N15</f>
        <v>841757125.70000005</v>
      </c>
      <c r="G15" s="33">
        <f t="shared" si="0"/>
        <v>0.92399245411635567</v>
      </c>
      <c r="H15" s="32">
        <f>+E15-F15</f>
        <v>69242874.299999952</v>
      </c>
      <c r="I15" s="32">
        <v>841757125.70000005</v>
      </c>
      <c r="J15" s="33">
        <f t="shared" si="2"/>
        <v>0.92399245411635567</v>
      </c>
      <c r="K15" s="32">
        <f>+'[2]EJECUCION MAR'!Q15</f>
        <v>841757125.70000005</v>
      </c>
      <c r="L15" s="33">
        <f>+K15/E15</f>
        <v>0.92399245411635567</v>
      </c>
      <c r="M15" s="27"/>
    </row>
    <row r="16" spans="1:15" s="28" customFormat="1" ht="17.25" customHeight="1" x14ac:dyDescent="0.25">
      <c r="A16" s="21"/>
      <c r="B16" s="29" t="s">
        <v>28</v>
      </c>
      <c r="C16" s="30">
        <v>10</v>
      </c>
      <c r="D16" s="31" t="s">
        <v>29</v>
      </c>
      <c r="E16" s="32">
        <f>+'[2]EJECUCION MAR'!M16</f>
        <v>11000000</v>
      </c>
      <c r="F16" s="32">
        <f>+'[2]EJECUCION MAR'!N16</f>
        <v>0</v>
      </c>
      <c r="G16" s="33">
        <f t="shared" si="0"/>
        <v>0</v>
      </c>
      <c r="H16" s="32">
        <f t="shared" si="1"/>
        <v>11000000</v>
      </c>
      <c r="I16" s="32">
        <v>0</v>
      </c>
      <c r="J16" s="33">
        <f t="shared" si="2"/>
        <v>0</v>
      </c>
      <c r="K16" s="32">
        <f>+'[2]EJECUCION MAR'!Q16</f>
        <v>0</v>
      </c>
      <c r="L16" s="33">
        <f t="shared" si="3"/>
        <v>0</v>
      </c>
      <c r="M16" s="27"/>
    </row>
    <row r="17" spans="1:13" s="28" customFormat="1" ht="15" x14ac:dyDescent="0.25">
      <c r="A17" s="21"/>
      <c r="B17" s="29" t="s">
        <v>30</v>
      </c>
      <c r="C17" s="30">
        <v>10</v>
      </c>
      <c r="D17" s="31" t="s">
        <v>31</v>
      </c>
      <c r="E17" s="32">
        <f>+'[2]EJECUCION MAR'!M17</f>
        <v>365000000</v>
      </c>
      <c r="F17" s="32">
        <f>+'[2]EJECUCION MAR'!N17</f>
        <v>0</v>
      </c>
      <c r="G17" s="33">
        <f t="shared" si="0"/>
        <v>0</v>
      </c>
      <c r="H17" s="32">
        <f t="shared" si="1"/>
        <v>365000000</v>
      </c>
      <c r="I17" s="32">
        <v>0</v>
      </c>
      <c r="J17" s="33">
        <f t="shared" si="2"/>
        <v>0</v>
      </c>
      <c r="K17" s="32">
        <f>+'[2]EJECUCION MAR'!Q17</f>
        <v>0</v>
      </c>
      <c r="L17" s="33">
        <f t="shared" si="3"/>
        <v>0</v>
      </c>
      <c r="M17" s="27"/>
    </row>
    <row r="18" spans="1:13" s="28" customFormat="1" ht="15.75" thickBot="1" x14ac:dyDescent="0.3">
      <c r="A18" s="21"/>
      <c r="B18" s="29" t="s">
        <v>32</v>
      </c>
      <c r="C18" s="30">
        <v>10</v>
      </c>
      <c r="D18" s="35" t="s">
        <v>33</v>
      </c>
      <c r="E18" s="36">
        <f>+'[2]EJECUCION MAR'!M18</f>
        <v>43000000</v>
      </c>
      <c r="F18" s="36">
        <f>+'[2]EJECUCION MAR'!N18</f>
        <v>0</v>
      </c>
      <c r="G18" s="37">
        <f>+F18/E18</f>
        <v>0</v>
      </c>
      <c r="H18" s="36">
        <f t="shared" si="1"/>
        <v>43000000</v>
      </c>
      <c r="I18" s="36">
        <v>0</v>
      </c>
      <c r="J18" s="37">
        <f>+I18/E18</f>
        <v>0</v>
      </c>
      <c r="K18" s="36">
        <f>+'[2]EJECUCION MAR'!Q18</f>
        <v>0</v>
      </c>
      <c r="L18" s="37">
        <f t="shared" si="3"/>
        <v>0</v>
      </c>
      <c r="M18" s="27"/>
    </row>
    <row r="19" spans="1:13" s="28" customFormat="1" ht="24.75" customHeight="1" thickBot="1" x14ac:dyDescent="0.3">
      <c r="A19" s="21"/>
      <c r="B19" s="29"/>
      <c r="C19" s="30"/>
      <c r="D19" s="38"/>
      <c r="E19" s="39"/>
      <c r="F19" s="39"/>
      <c r="G19" s="40"/>
      <c r="H19" s="39"/>
      <c r="I19" s="39"/>
      <c r="J19" s="40"/>
      <c r="K19" s="39"/>
      <c r="L19" s="41"/>
      <c r="M19" s="27"/>
    </row>
    <row r="20" spans="1:13" s="28" customFormat="1" ht="15.75" thickBot="1" x14ac:dyDescent="0.3">
      <c r="A20" s="21"/>
      <c r="B20" s="29"/>
      <c r="C20" s="30"/>
      <c r="D20" s="42" t="s">
        <v>34</v>
      </c>
      <c r="E20" s="43">
        <f>SUM(E21:E24)</f>
        <v>45297715860</v>
      </c>
      <c r="F20" s="44">
        <f>SUM(F21:F24)</f>
        <v>26479101022</v>
      </c>
      <c r="G20" s="45">
        <f>+F20/E20</f>
        <v>0.58455709121930111</v>
      </c>
      <c r="H20" s="43">
        <f>SUM(H21:H24)</f>
        <v>18818614838</v>
      </c>
      <c r="I20" s="44">
        <f>SUM(I21:I24)</f>
        <v>2263640306</v>
      </c>
      <c r="J20" s="46">
        <f>+I20/E20</f>
        <v>4.9972504419343144E-2</v>
      </c>
      <c r="K20" s="44">
        <f>SUM(K21:K24)</f>
        <v>2263640306</v>
      </c>
      <c r="L20" s="46">
        <f>+K20/E20</f>
        <v>4.9972504419343144E-2</v>
      </c>
      <c r="M20" s="27"/>
    </row>
    <row r="21" spans="1:13" s="52" customFormat="1" ht="74.25" customHeight="1" x14ac:dyDescent="0.2">
      <c r="A21" s="47"/>
      <c r="B21" s="30" t="s">
        <v>35</v>
      </c>
      <c r="C21" s="30">
        <v>11</v>
      </c>
      <c r="D21" s="48" t="s">
        <v>36</v>
      </c>
      <c r="E21" s="32">
        <f>+'[2]EJECUCION MAR'!M24</f>
        <v>7064000000</v>
      </c>
      <c r="F21" s="49">
        <f>+'[2]EJECUCION MAR'!N24</f>
        <v>2830328219</v>
      </c>
      <c r="G21" s="33">
        <f>+F21/E21</f>
        <v>0.40066934017553796</v>
      </c>
      <c r="H21" s="24">
        <f>+E21-F21</f>
        <v>4233671781</v>
      </c>
      <c r="I21" s="50">
        <v>399434480</v>
      </c>
      <c r="J21" s="26">
        <f>+I21/E21</f>
        <v>5.6545084937712348E-2</v>
      </c>
      <c r="K21" s="50">
        <f>+'[2]EJECUCION MAR'!Q24</f>
        <v>399434480</v>
      </c>
      <c r="L21" s="26">
        <f>+K21/E21</f>
        <v>5.6545084937712348E-2</v>
      </c>
      <c r="M21" s="51"/>
    </row>
    <row r="22" spans="1:13" s="52" customFormat="1" ht="75.75" customHeight="1" x14ac:dyDescent="0.2">
      <c r="A22" s="47"/>
      <c r="B22" s="30" t="s">
        <v>37</v>
      </c>
      <c r="C22" s="30">
        <v>11</v>
      </c>
      <c r="D22" s="53" t="s">
        <v>38</v>
      </c>
      <c r="E22" s="32">
        <f>+'[2]EJECUCION MAR'!M25</f>
        <v>6500000000</v>
      </c>
      <c r="F22" s="54">
        <f>+'[2]EJECUCION MAR'!N25</f>
        <v>4610692958</v>
      </c>
      <c r="G22" s="33">
        <f>+F22/E22</f>
        <v>0.70933737815384612</v>
      </c>
      <c r="H22" s="32">
        <f>+E22-F22</f>
        <v>1889307042</v>
      </c>
      <c r="I22" s="55">
        <v>703823901</v>
      </c>
      <c r="J22" s="33">
        <f>+I22/E22</f>
        <v>0.10828060015384615</v>
      </c>
      <c r="K22" s="55">
        <f>+'[2]EJECUCION MAR'!Q25</f>
        <v>703823901</v>
      </c>
      <c r="L22" s="33">
        <f>+K22/E22</f>
        <v>0.10828060015384615</v>
      </c>
      <c r="M22" s="51"/>
    </row>
    <row r="23" spans="1:13" s="52" customFormat="1" ht="63.75" customHeight="1" x14ac:dyDescent="0.2">
      <c r="A23" s="47"/>
      <c r="B23" s="30" t="s">
        <v>39</v>
      </c>
      <c r="C23" s="30">
        <v>11</v>
      </c>
      <c r="D23" s="53" t="s">
        <v>40</v>
      </c>
      <c r="E23" s="32">
        <f>+'[2]EJECUCION MAR'!M26</f>
        <v>1850000000</v>
      </c>
      <c r="F23" s="54">
        <f>+'[2]EJECUCION MAR'!N26</f>
        <v>862380001</v>
      </c>
      <c r="G23" s="33">
        <f>+F23/E23</f>
        <v>0.46615135189189189</v>
      </c>
      <c r="H23" s="32">
        <f>+E23-F23</f>
        <v>987619999</v>
      </c>
      <c r="I23" s="55">
        <v>105572334</v>
      </c>
      <c r="J23" s="33">
        <f>+I23/E23</f>
        <v>5.7066126486486485E-2</v>
      </c>
      <c r="K23" s="55">
        <f>+'[2]EJECUCION MAR'!Q26</f>
        <v>105572334</v>
      </c>
      <c r="L23" s="33">
        <f>+K23/E23</f>
        <v>5.7066126486486485E-2</v>
      </c>
      <c r="M23" s="51"/>
    </row>
    <row r="24" spans="1:13" s="52" customFormat="1" ht="69" customHeight="1" thickBot="1" x14ac:dyDescent="0.25">
      <c r="A24" s="47"/>
      <c r="B24" s="56" t="s">
        <v>41</v>
      </c>
      <c r="C24" s="56">
        <v>11</v>
      </c>
      <c r="D24" s="57" t="s">
        <v>42</v>
      </c>
      <c r="E24" s="36">
        <f>+'[2]EJECUCION MAR'!M27</f>
        <v>29883715860</v>
      </c>
      <c r="F24" s="58">
        <f>+'[2]EJECUCION MAR'!N27</f>
        <v>18175699844</v>
      </c>
      <c r="G24" s="37">
        <f>+F24/E24</f>
        <v>0.60821418357576362</v>
      </c>
      <c r="H24" s="36">
        <f>+E24-F24</f>
        <v>11708016016</v>
      </c>
      <c r="I24" s="59">
        <v>1054809591</v>
      </c>
      <c r="J24" s="37">
        <f>+I24/E24</f>
        <v>3.5297136271191944E-2</v>
      </c>
      <c r="K24" s="59">
        <f>+'[2]EJECUCION MAR'!Q27</f>
        <v>1054809591</v>
      </c>
      <c r="L24" s="37">
        <f>+K24/E24</f>
        <v>3.5297136271191944E-2</v>
      </c>
      <c r="M24" s="51"/>
    </row>
    <row r="25" spans="1:13" ht="13.5" thickBot="1" x14ac:dyDescent="0.25">
      <c r="A25" s="14"/>
      <c r="B25" s="15"/>
      <c r="C25" s="15"/>
      <c r="D25" s="15"/>
      <c r="E25" s="15"/>
      <c r="F25" s="15"/>
      <c r="G25" s="60"/>
      <c r="H25" s="15"/>
      <c r="I25" s="15"/>
      <c r="J25" s="60"/>
      <c r="K25" s="61"/>
      <c r="L25" s="62"/>
      <c r="M25" s="18"/>
    </row>
    <row r="26" spans="1:13" s="6" customFormat="1" ht="19.5" thickBot="1" x14ac:dyDescent="0.35">
      <c r="A26" s="11"/>
      <c r="B26" s="63"/>
      <c r="C26" s="63"/>
      <c r="D26" s="64" t="s">
        <v>43</v>
      </c>
      <c r="E26" s="65">
        <f>+E20+E8</f>
        <v>95057715860</v>
      </c>
      <c r="F26" s="65">
        <f>+F20+F8</f>
        <v>42136922785.229996</v>
      </c>
      <c r="G26" s="66">
        <f>+F26/E26</f>
        <v>0.44327724902719956</v>
      </c>
      <c r="H26" s="65">
        <f>+H20+H8</f>
        <v>52920793074.770004</v>
      </c>
      <c r="I26" s="65">
        <f>+I20+I8</f>
        <v>12318029333.040001</v>
      </c>
      <c r="J26" s="66">
        <f>+I26/E26</f>
        <v>0.12958473935121548</v>
      </c>
      <c r="K26" s="65">
        <f>+K20+K8</f>
        <v>12317969016.040001</v>
      </c>
      <c r="L26" s="66">
        <f>+K26/E26</f>
        <v>0.12958410482092558</v>
      </c>
      <c r="M26" s="10"/>
    </row>
    <row r="27" spans="1:13" ht="13.5" thickBot="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9"/>
      <c r="K27" s="70"/>
      <c r="L27" s="71"/>
      <c r="M27" s="72"/>
    </row>
    <row r="29" spans="1:13" ht="15.75" x14ac:dyDescent="0.25">
      <c r="D29" s="73" t="s">
        <v>44</v>
      </c>
      <c r="H29" s="74"/>
      <c r="I29" s="74"/>
      <c r="J29" s="75"/>
      <c r="K29" s="76"/>
      <c r="L29" s="77"/>
    </row>
  </sheetData>
  <sheetProtection algorithmName="SHA-512" hashValue="6rBC+gXWKRXS5mJd90Z+rUhoIl54PeOABs9NWWriF3aTsgv1XhUkGu7YSby6pKqJ2fj9kwjNXdN1HS6I/u06vw==" saltValue="IRMh4db16m1ZxJDYbnFBgg==" spinCount="100000" sheet="1" objects="1" scenarios="1"/>
  <mergeCells count="5">
    <mergeCell ref="A1:M1"/>
    <mergeCell ref="A2:M2"/>
    <mergeCell ref="E3:H3"/>
    <mergeCell ref="J3:K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MAR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</dc:creator>
  <cp:lastModifiedBy>Felipe Mon</cp:lastModifiedBy>
  <dcterms:created xsi:type="dcterms:W3CDTF">2020-04-06T17:29:47Z</dcterms:created>
  <dcterms:modified xsi:type="dcterms:W3CDTF">2020-04-08T19:28:40Z</dcterms:modified>
</cp:coreProperties>
</file>