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04 ABRIL\"/>
    </mc:Choice>
  </mc:AlternateContent>
  <xr:revisionPtr revIDLastSave="0" documentId="13_ncr:1_{0E46B4CA-8384-4F5E-A290-1177B361C710}" xr6:coauthVersionLast="36" xr6:coauthVersionMax="36" xr10:uidLastSave="{00000000-0000-0000-0000-000000000000}"/>
  <bookViews>
    <workbookView xWindow="0" yWindow="0" windowWidth="28800" windowHeight="12225" xr2:uid="{AC51D58B-0CC2-4E16-98BB-CAA3D9A68BF1}"/>
  </bookViews>
  <sheets>
    <sheet name="EJECUCION RESERVA ABR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>#REF!</definedName>
    <definedName name="LuisDavid">#REF!</definedName>
    <definedName name="LUISHDO">#REF!</definedName>
    <definedName name="PLANTE">#REF!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2" i="1" l="1"/>
  <c r="E22" i="1"/>
  <c r="G22" i="1" s="1"/>
  <c r="F21" i="1"/>
  <c r="E21" i="1"/>
  <c r="G21" i="1" s="1"/>
  <c r="F20" i="1"/>
  <c r="E20" i="1"/>
  <c r="G20" i="1" s="1"/>
  <c r="F19" i="1"/>
  <c r="E19" i="1"/>
  <c r="G19" i="1" s="1"/>
  <c r="F18" i="1"/>
  <c r="E18" i="1"/>
  <c r="G18" i="1" s="1"/>
  <c r="F17" i="1"/>
  <c r="E17" i="1"/>
  <c r="G17" i="1" s="1"/>
  <c r="F16" i="1"/>
  <c r="E16" i="1"/>
  <c r="G16" i="1" s="1"/>
  <c r="F15" i="1"/>
  <c r="E15" i="1"/>
  <c r="G15" i="1" s="1"/>
  <c r="F14" i="1"/>
  <c r="E14" i="1"/>
  <c r="G14" i="1" s="1"/>
  <c r="F13" i="1"/>
  <c r="F11" i="1"/>
  <c r="E11" i="1"/>
  <c r="G11" i="1" s="1"/>
  <c r="F10" i="1"/>
  <c r="E10" i="1"/>
  <c r="G10" i="1" s="1"/>
  <c r="F9" i="1"/>
  <c r="E9" i="1"/>
  <c r="G9" i="1" s="1"/>
  <c r="E3" i="1"/>
  <c r="H10" i="1" l="1"/>
  <c r="H15" i="1"/>
  <c r="H17" i="1"/>
  <c r="H19" i="1"/>
  <c r="H21" i="1"/>
  <c r="E13" i="1"/>
  <c r="E24" i="1" s="1"/>
  <c r="G8" i="1"/>
  <c r="G24" i="1" s="1"/>
  <c r="G13" i="1"/>
  <c r="H9" i="1"/>
  <c r="H11" i="1"/>
  <c r="H14" i="1"/>
  <c r="H16" i="1"/>
  <c r="H18" i="1"/>
  <c r="H20" i="1"/>
  <c r="H22" i="1"/>
  <c r="F8" i="1"/>
  <c r="H13" i="1" l="1"/>
  <c r="H8" i="1"/>
  <c r="F24" i="1"/>
  <c r="H24" i="1" l="1"/>
</calcChain>
</file>

<file path=xl/sharedStrings.xml><?xml version="1.0" encoding="utf-8"?>
<sst xmlns="http://schemas.openxmlformats.org/spreadsheetml/2006/main" count="37" uniqueCount="29">
  <si>
    <t>AGENCIA DE RENOVACIÓN  DEL TERRITORIO - ART</t>
  </si>
  <si>
    <t>INFORME DE EJECUCIÓN RESERVA PRESUPUESTAL A:</t>
  </si>
  <si>
    <t>RESERVA 2018</t>
  </si>
  <si>
    <t>RUBRO</t>
  </si>
  <si>
    <t>RECURSO</t>
  </si>
  <si>
    <t>DESCRIPCIÓN</t>
  </si>
  <si>
    <t>RESERVA
$</t>
  </si>
  <si>
    <t>EJECUTADO
$</t>
  </si>
  <si>
    <t>SALDO X EJECUTAR
$</t>
  </si>
  <si>
    <t>% EJECUCIÓN</t>
  </si>
  <si>
    <t>FUNCIONAMIENTO</t>
  </si>
  <si>
    <t>A-01-01-02</t>
  </si>
  <si>
    <t>CONTRIBUCIONES INHERENTES A LA NÓMINA</t>
  </si>
  <si>
    <t>A-02-01</t>
  </si>
  <si>
    <t>ADQUISICIÓN DE ACTIVOS NO FINANCIEROS</t>
  </si>
  <si>
    <t>A-02-02</t>
  </si>
  <si>
    <t>ADQUISICIONES DIFERENTES DE ACTIVOS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</si>
  <si>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</si>
  <si>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</si>
  <si>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</si>
  <si>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</si>
  <si>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</si>
  <si>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</si>
  <si>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</si>
  <si>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C-1710-1100-4</t>
  </si>
  <si>
    <t>IMPLEMENTACIÓN DE OBRAS DE PEQUEÑA Y MEDIANA INFRAESTRUCTURA PARA EL DESARROLLO DE LOS TERRITORIOS AFECTADOS POR EL CONFLICTO ARMADO Y CULTIVOS DE USO ILÍCITO</t>
  </si>
  <si>
    <t>C-1799-1100-5</t>
  </si>
  <si>
    <t>IMPLEMENTACIÓN DE LAS TECNOLOGÍAS DE INFORMACIÓN Y COMUNICACIONES PARA LA RENOVACIÓN DEL TERRITORIO  NACIONAL</t>
  </si>
  <si>
    <t>TOTAL PRESUPUESTO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</si>
</sst>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4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38" fontId="4" fillId="0" borderId="5" xfId="0" applyNumberFormat="1" applyFont="1" applyFill="1" applyBorder="1" applyAlignment="1">
      <alignment horizontal="center"/>
    </xf>
    <xf numFmtId="0" fontId="6" fillId="0" borderId="0" xfId="0" applyFont="1"/>
    <xf numFmtId="0" fontId="3" fillId="0" borderId="4" xfId="0" applyFont="1" applyBorder="1" applyAlignment="1">
      <alignment vertical="center"/>
    </xf>
    <xf numFmtId="164" fontId="4" fillId="0" borderId="0" xfId="1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Border="1"/>
    <xf numFmtId="164" fontId="3" fillId="0" borderId="0" xfId="1" applyNumberFormat="1" applyFont="1" applyBorder="1"/>
    <xf numFmtId="0" fontId="3" fillId="0" borderId="5" xfId="0" applyFont="1" applyBorder="1" applyAlignment="1">
      <alignment horizontal="center"/>
    </xf>
    <xf numFmtId="0" fontId="8" fillId="0" borderId="4" xfId="0" applyFont="1" applyBorder="1"/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164" fontId="9" fillId="3" borderId="7" xfId="1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8" xfId="0" applyFont="1" applyBorder="1"/>
    <xf numFmtId="0" fontId="9" fillId="0" borderId="1" xfId="0" applyFont="1" applyFill="1" applyBorder="1" applyAlignment="1">
      <alignment horizontal="center"/>
    </xf>
    <xf numFmtId="164" fontId="9" fillId="0" borderId="7" xfId="1" applyNumberFormat="1" applyFont="1" applyFill="1" applyBorder="1" applyAlignment="1">
      <alignment vertical="center"/>
    </xf>
    <xf numFmtId="10" fontId="9" fillId="0" borderId="3" xfId="2" applyNumberFormat="1" applyFont="1" applyFill="1" applyBorder="1" applyAlignment="1">
      <alignment horizontal="center" vertical="center"/>
    </xf>
    <xf numFmtId="0" fontId="11" fillId="0" borderId="4" xfId="0" applyFont="1" applyBorder="1"/>
    <xf numFmtId="0" fontId="11" fillId="0" borderId="8" xfId="0" applyFont="1" applyBorder="1"/>
    <xf numFmtId="0" fontId="11" fillId="0" borderId="4" xfId="0" applyFont="1" applyFill="1" applyBorder="1" applyAlignment="1">
      <alignment wrapText="1"/>
    </xf>
    <xf numFmtId="164" fontId="11" fillId="0" borderId="8" xfId="1" applyNumberFormat="1" applyFont="1" applyFill="1" applyBorder="1" applyAlignment="1">
      <alignment vertical="center"/>
    </xf>
    <xf numFmtId="164" fontId="11" fillId="0" borderId="8" xfId="1" applyNumberFormat="1" applyFont="1" applyFill="1" applyBorder="1"/>
    <xf numFmtId="10" fontId="11" fillId="0" borderId="5" xfId="2" applyNumberFormat="1" applyFont="1" applyFill="1" applyBorder="1" applyAlignment="1">
      <alignment horizontal="center"/>
    </xf>
    <xf numFmtId="0" fontId="12" fillId="0" borderId="0" xfId="0" applyFont="1"/>
    <xf numFmtId="43" fontId="12" fillId="0" borderId="0" xfId="0" applyNumberFormat="1" applyFont="1"/>
    <xf numFmtId="0" fontId="11" fillId="0" borderId="4" xfId="0" applyFont="1" applyFill="1" applyBorder="1"/>
    <xf numFmtId="0" fontId="11" fillId="0" borderId="9" xfId="0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0" xfId="1" applyNumberFormat="1" applyFont="1" applyFill="1" applyBorder="1"/>
    <xf numFmtId="10" fontId="11" fillId="0" borderId="11" xfId="2" applyNumberFormat="1" applyFont="1" applyFill="1" applyBorder="1" applyAlignment="1">
      <alignment horizontal="center"/>
    </xf>
    <xf numFmtId="0" fontId="13" fillId="0" borderId="8" xfId="0" applyFont="1" applyBorder="1"/>
    <xf numFmtId="0" fontId="11" fillId="0" borderId="0" xfId="0" applyFont="1" applyFill="1" applyBorder="1"/>
    <xf numFmtId="164" fontId="11" fillId="0" borderId="0" xfId="1" applyNumberFormat="1" applyFont="1" applyFill="1" applyBorder="1"/>
    <xf numFmtId="0" fontId="11" fillId="0" borderId="5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64" fontId="9" fillId="0" borderId="6" xfId="1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4" xfId="0" applyFont="1" applyFill="1" applyBorder="1" applyAlignment="1">
      <alignment vertical="center" wrapText="1"/>
    </xf>
    <xf numFmtId="164" fontId="11" fillId="0" borderId="7" xfId="1" applyNumberFormat="1" applyFont="1" applyFill="1" applyBorder="1" applyAlignment="1">
      <alignment vertical="center"/>
    </xf>
    <xf numFmtId="10" fontId="11" fillId="0" borderId="8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9" xfId="0" applyFont="1" applyFill="1" applyBorder="1" applyAlignment="1">
      <alignment vertical="center" wrapText="1"/>
    </xf>
    <xf numFmtId="10" fontId="11" fillId="0" borderId="10" xfId="2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164" fontId="2" fillId="0" borderId="0" xfId="1" applyNumberFormat="1" applyFont="1" applyBorder="1"/>
    <xf numFmtId="0" fontId="2" fillId="0" borderId="5" xfId="0" applyFont="1" applyBorder="1" applyAlignment="1">
      <alignment horizontal="center"/>
    </xf>
    <xf numFmtId="0" fontId="7" fillId="5" borderId="12" xfId="0" applyFont="1" applyFill="1" applyBorder="1"/>
    <xf numFmtId="164" fontId="7" fillId="5" borderId="12" xfId="1" applyNumberFormat="1" applyFont="1" applyFill="1" applyBorder="1"/>
    <xf numFmtId="10" fontId="7" fillId="5" borderId="6" xfId="3" applyNumberFormat="1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164" fontId="2" fillId="0" borderId="13" xfId="1" applyNumberFormat="1" applyFont="1" applyBorder="1"/>
    <xf numFmtId="0" fontId="2" fillId="0" borderId="11" xfId="0" applyFont="1" applyBorder="1" applyAlignment="1">
      <alignment horizontal="center"/>
    </xf>
    <xf numFmtId="164" fontId="0" fillId="0" borderId="0" xfId="1" applyNumberFormat="1" applyFont="1"/>
    <xf numFmtId="164" fontId="5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4" fontId="4" fillId="0" borderId="0" xfId="1" quotePrefix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4">
    <cellStyle name="Millares [0] 2" xfId="1" xr:uid="{6204EE3C-415E-48BB-8E16-BA8542C39E9C}"/>
    <cellStyle name="Normal" xfId="0" builtinId="0"/>
    <cellStyle name="Porcentaje 3" xfId="2" xr:uid="{355F71B3-8085-4DCF-B201-CBF4AE4FEE7B}"/>
    <cellStyle name="Porcentual 2 2" xfId="3" xr:uid="{719CED06-9D2C-49F3-A80F-BEFCE6546D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driguez\AppData\Local\Microsoft\Windows\INetCache\Content.Outlook\K301AVY6\ART%204%20%20ABRIL%20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ABR"/>
      <sheetName val="EJECUCION ABR"/>
      <sheetName val="EJECUCION ABR VIGENCIA"/>
      <sheetName val="Resumen ABR"/>
      <sheetName val="EJECUCION RESERVA ABR"/>
      <sheetName val="Resumen presentacion"/>
      <sheetName val="Resumen Res prestacion"/>
      <sheetName val="SALDOS EJECUCION A ABR 30 "/>
    </sheetNames>
    <sheetDataSet>
      <sheetData sheetId="0"/>
      <sheetData sheetId="1">
        <row r="3">
          <cell r="E3" t="str">
            <v>ABRIL DE 2019</v>
          </cell>
        </row>
        <row r="10">
          <cell r="E10">
            <v>6120800</v>
          </cell>
          <cell r="G10">
            <v>6120800</v>
          </cell>
        </row>
        <row r="12">
          <cell r="E12">
            <v>299195000</v>
          </cell>
          <cell r="G12">
            <v>299195000</v>
          </cell>
        </row>
        <row r="13">
          <cell r="E13">
            <v>354298409.16000003</v>
          </cell>
          <cell r="G13">
            <v>268368265.47</v>
          </cell>
        </row>
        <row r="21">
          <cell r="E21">
            <v>1290364200</v>
          </cell>
          <cell r="G21">
            <v>1279123085</v>
          </cell>
        </row>
        <row r="22">
          <cell r="E22">
            <v>88769766</v>
          </cell>
          <cell r="G22">
            <v>81858195</v>
          </cell>
        </row>
        <row r="25">
          <cell r="E25">
            <v>50000000</v>
          </cell>
          <cell r="G25">
            <v>49497211</v>
          </cell>
        </row>
        <row r="26">
          <cell r="E26">
            <v>91190323</v>
          </cell>
          <cell r="G26">
            <v>79590323</v>
          </cell>
        </row>
        <row r="27">
          <cell r="E27">
            <v>8737545</v>
          </cell>
          <cell r="G27">
            <v>8737545</v>
          </cell>
        </row>
        <row r="28">
          <cell r="E28">
            <v>181697355</v>
          </cell>
          <cell r="G28">
            <v>140376430</v>
          </cell>
        </row>
        <row r="29">
          <cell r="E29">
            <v>1026291563.17</v>
          </cell>
          <cell r="G29">
            <v>934269140.10000002</v>
          </cell>
        </row>
        <row r="30">
          <cell r="E30">
            <v>261205013</v>
          </cell>
          <cell r="G30">
            <v>261205013</v>
          </cell>
        </row>
        <row r="31">
          <cell r="E31">
            <v>368883400.37</v>
          </cell>
          <cell r="G31">
            <v>368883400.37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4A7E-056F-4002-8576-042ABF9AD48F}">
  <sheetPr>
    <tabColor rgb="FF92D050"/>
  </sheetPr>
  <dimension ref="A1:J48"/>
  <sheetViews>
    <sheetView tabSelected="1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5" sqref="E15"/>
    </sheetView>
  </sheetViews>
  <sheetFormatPr baseColWidth="10" defaultRowHeight="12.75" x14ac:dyDescent="0.2"/>
  <cols>
    <col min="1" max="1" width="3.140625" customWidth="1"/>
    <col min="2" max="2" width="15.28515625" customWidth="1"/>
    <col min="3" max="3" width="3.7109375" style="72" customWidth="1"/>
    <col min="4" max="4" width="73" customWidth="1"/>
    <col min="5" max="7" width="24.7109375" style="70" customWidth="1"/>
    <col min="8" max="8" width="11.85546875" style="72" customWidth="1"/>
    <col min="10" max="10" width="15.5703125" bestFit="1" customWidth="1"/>
  </cols>
  <sheetData>
    <row r="1" spans="1:10" ht="31.5" customHeight="1" x14ac:dyDescent="0.4">
      <c r="A1" s="81" t="s">
        <v>0</v>
      </c>
      <c r="B1" s="82"/>
      <c r="C1" s="82"/>
      <c r="D1" s="82"/>
      <c r="E1" s="82"/>
      <c r="F1" s="82"/>
      <c r="G1" s="82"/>
      <c r="H1" s="83"/>
    </row>
    <row r="2" spans="1:10" ht="9.75" customHeight="1" x14ac:dyDescent="0.2">
      <c r="A2" s="84"/>
      <c r="B2" s="85"/>
      <c r="C2" s="85"/>
      <c r="D2" s="85"/>
      <c r="E2" s="85"/>
      <c r="F2" s="85"/>
      <c r="G2" s="85"/>
      <c r="H2" s="86"/>
    </row>
    <row r="3" spans="1:10" s="5" customFormat="1" ht="28.5" customHeight="1" x14ac:dyDescent="0.2">
      <c r="A3" s="1"/>
      <c r="B3" s="2"/>
      <c r="C3" s="2"/>
      <c r="D3" s="3" t="s">
        <v>1</v>
      </c>
      <c r="E3" s="87" t="str">
        <f>+'[2]EJECUCION ABR'!E3:H3</f>
        <v>ABRIL DE 2019</v>
      </c>
      <c r="F3" s="88"/>
      <c r="G3" s="88"/>
      <c r="H3" s="4"/>
    </row>
    <row r="4" spans="1:10" s="10" customFormat="1" ht="6" customHeight="1" x14ac:dyDescent="0.3">
      <c r="A4" s="6"/>
      <c r="B4" s="7"/>
      <c r="C4" s="7"/>
      <c r="D4" s="7"/>
      <c r="E4" s="8"/>
      <c r="F4" s="8"/>
      <c r="G4" s="8"/>
      <c r="H4" s="9"/>
    </row>
    <row r="5" spans="1:10" s="5" customFormat="1" ht="21.75" customHeight="1" x14ac:dyDescent="0.2">
      <c r="A5" s="11"/>
      <c r="B5" s="89" t="s">
        <v>2</v>
      </c>
      <c r="C5" s="90"/>
      <c r="D5" s="90"/>
      <c r="E5" s="90"/>
      <c r="F5" s="12"/>
      <c r="G5" s="12"/>
      <c r="H5" s="13"/>
    </row>
    <row r="6" spans="1:10" s="10" customFormat="1" ht="5.25" customHeight="1" thickBot="1" x14ac:dyDescent="0.35">
      <c r="A6" s="14"/>
      <c r="B6" s="15"/>
      <c r="C6" s="73"/>
      <c r="D6" s="15"/>
      <c r="E6" s="16"/>
      <c r="F6" s="16"/>
      <c r="G6" s="16"/>
      <c r="H6" s="17"/>
    </row>
    <row r="7" spans="1:10" s="24" customFormat="1" ht="66" customHeight="1" thickBot="1" x14ac:dyDescent="0.3">
      <c r="A7" s="18"/>
      <c r="B7" s="19" t="s">
        <v>3</v>
      </c>
      <c r="C7" s="19" t="s">
        <v>4</v>
      </c>
      <c r="D7" s="20" t="s">
        <v>5</v>
      </c>
      <c r="E7" s="21" t="s">
        <v>6</v>
      </c>
      <c r="F7" s="22" t="s">
        <v>7</v>
      </c>
      <c r="G7" s="22" t="s">
        <v>8</v>
      </c>
      <c r="H7" s="23" t="s">
        <v>9</v>
      </c>
    </row>
    <row r="8" spans="1:10" s="24" customFormat="1" ht="15.75" x14ac:dyDescent="0.25">
      <c r="A8" s="18"/>
      <c r="B8" s="25"/>
      <c r="C8" s="74"/>
      <c r="D8" s="26" t="s">
        <v>10</v>
      </c>
      <c r="E8" s="27">
        <v>659614209.16000009</v>
      </c>
      <c r="F8" s="27">
        <f>SUM(F9:F11)</f>
        <v>573684065.47000003</v>
      </c>
      <c r="G8" s="27">
        <f>SUM(G9:G11)</f>
        <v>85930143.690000027</v>
      </c>
      <c r="H8" s="28">
        <f>+F8/E8</f>
        <v>0.86972666371236962</v>
      </c>
    </row>
    <row r="9" spans="1:10" s="35" customFormat="1" ht="15" x14ac:dyDescent="0.25">
      <c r="A9" s="29"/>
      <c r="B9" s="30" t="s">
        <v>11</v>
      </c>
      <c r="C9" s="75"/>
      <c r="D9" s="31" t="s">
        <v>12</v>
      </c>
      <c r="E9" s="32">
        <f>+'[2]EJECUCION ABR'!E10</f>
        <v>6120800</v>
      </c>
      <c r="F9" s="32">
        <f>+'[2]EJECUCION ABR'!G10</f>
        <v>6120800</v>
      </c>
      <c r="G9" s="33">
        <f>+E9-F9</f>
        <v>0</v>
      </c>
      <c r="H9" s="34">
        <f>+F9/E9</f>
        <v>1</v>
      </c>
      <c r="J9" s="36"/>
    </row>
    <row r="10" spans="1:10" s="35" customFormat="1" ht="15.75" customHeight="1" x14ac:dyDescent="0.25">
      <c r="A10" s="37"/>
      <c r="B10" s="30" t="s">
        <v>13</v>
      </c>
      <c r="C10" s="76"/>
      <c r="D10" s="31" t="s">
        <v>14</v>
      </c>
      <c r="E10" s="32">
        <f>+'[2]EJECUCION ABR'!E12</f>
        <v>299195000</v>
      </c>
      <c r="F10" s="32">
        <f>+'[2]EJECUCION ABR'!G12</f>
        <v>299195000</v>
      </c>
      <c r="G10" s="33">
        <f t="shared" ref="G10:G11" si="0">+E10-F10</f>
        <v>0</v>
      </c>
      <c r="H10" s="34">
        <f>+F10/E10</f>
        <v>1</v>
      </c>
      <c r="J10" s="36"/>
    </row>
    <row r="11" spans="1:10" s="35" customFormat="1" ht="15.75" thickBot="1" x14ac:dyDescent="0.3">
      <c r="A11" s="29"/>
      <c r="B11" s="30" t="s">
        <v>15</v>
      </c>
      <c r="C11" s="76"/>
      <c r="D11" s="38" t="s">
        <v>16</v>
      </c>
      <c r="E11" s="39">
        <f>+'[2]EJECUCION ABR'!E13</f>
        <v>354298409.16000003</v>
      </c>
      <c r="F11" s="39">
        <f>+'[2]EJECUCION ABR'!G13</f>
        <v>268368265.47</v>
      </c>
      <c r="G11" s="40">
        <f t="shared" si="0"/>
        <v>85930143.690000027</v>
      </c>
      <c r="H11" s="41">
        <f>+F11/E11</f>
        <v>0.75746393021145564</v>
      </c>
      <c r="J11" s="36"/>
    </row>
    <row r="12" spans="1:10" s="35" customFormat="1" ht="15" customHeight="1" thickBot="1" x14ac:dyDescent="0.3">
      <c r="A12" s="37"/>
      <c r="B12" s="42"/>
      <c r="C12" s="76"/>
      <c r="D12" s="43"/>
      <c r="E12" s="44"/>
      <c r="F12" s="44"/>
      <c r="G12" s="44"/>
      <c r="H12" s="45"/>
    </row>
    <row r="13" spans="1:10" s="24" customFormat="1" ht="16.5" thickBot="1" x14ac:dyDescent="0.3">
      <c r="A13" s="18"/>
      <c r="B13" s="25"/>
      <c r="C13" s="74"/>
      <c r="D13" s="46" t="s">
        <v>17</v>
      </c>
      <c r="E13" s="47">
        <f>SUM(E14:E22)</f>
        <v>3367139165.54</v>
      </c>
      <c r="F13" s="47">
        <f>SUM(F14:F22)</f>
        <v>3203540342.4699998</v>
      </c>
      <c r="G13" s="47">
        <f>SUM(G14:G22)</f>
        <v>163598823.06999993</v>
      </c>
      <c r="H13" s="48">
        <f>+F13/E13</f>
        <v>0.95141310916272648</v>
      </c>
    </row>
    <row r="14" spans="1:10" s="54" customFormat="1" ht="50.1" customHeight="1" x14ac:dyDescent="0.2">
      <c r="A14" s="49"/>
      <c r="B14" s="50" t="s">
        <v>18</v>
      </c>
      <c r="C14" s="77">
        <v>11</v>
      </c>
      <c r="D14" s="51" t="s">
        <v>19</v>
      </c>
      <c r="E14" s="52">
        <f>+'[2]EJECUCION ABR'!E21</f>
        <v>1290364200</v>
      </c>
      <c r="F14" s="52">
        <f>+'[2]EJECUCION ABR'!G21</f>
        <v>1279123085</v>
      </c>
      <c r="G14" s="52">
        <f t="shared" ref="G14:G22" si="1">+E14-F14</f>
        <v>11241115</v>
      </c>
      <c r="H14" s="53">
        <f>+F14/E14</f>
        <v>0.991288416867114</v>
      </c>
    </row>
    <row r="15" spans="1:10" s="54" customFormat="1" ht="50.1" customHeight="1" x14ac:dyDescent="0.2">
      <c r="A15" s="49"/>
      <c r="B15" s="50" t="s">
        <v>20</v>
      </c>
      <c r="C15" s="77">
        <v>11</v>
      </c>
      <c r="D15" s="51" t="s">
        <v>21</v>
      </c>
      <c r="E15" s="32">
        <f>+'[2]EJECUCION ABR'!E22</f>
        <v>88769766</v>
      </c>
      <c r="F15" s="32">
        <f>+'[2]EJECUCION ABR'!G22</f>
        <v>81858195</v>
      </c>
      <c r="G15" s="32">
        <f t="shared" si="1"/>
        <v>6911571</v>
      </c>
      <c r="H15" s="53">
        <f>+F15/E15</f>
        <v>0.92214048418241856</v>
      </c>
    </row>
    <row r="16" spans="1:10" s="54" customFormat="1" ht="50.1" customHeight="1" x14ac:dyDescent="0.2">
      <c r="A16" s="49"/>
      <c r="B16" s="50" t="s">
        <v>18</v>
      </c>
      <c r="C16" s="77">
        <v>10</v>
      </c>
      <c r="D16" s="51" t="s">
        <v>19</v>
      </c>
      <c r="E16" s="32">
        <f>+'[2]EJECUCION ABR'!E25</f>
        <v>50000000</v>
      </c>
      <c r="F16" s="32">
        <f>+'[2]EJECUCION ABR'!G25</f>
        <v>49497211</v>
      </c>
      <c r="G16" s="32">
        <f t="shared" si="1"/>
        <v>502789</v>
      </c>
      <c r="H16" s="53">
        <f t="shared" ref="H16:H21" si="2">+F16/E16</f>
        <v>0.98994422000000004</v>
      </c>
    </row>
    <row r="17" spans="1:10" s="55" customFormat="1" ht="50.1" customHeight="1" x14ac:dyDescent="0.2">
      <c r="A17" s="49"/>
      <c r="B17" s="50" t="s">
        <v>18</v>
      </c>
      <c r="C17" s="77">
        <v>16</v>
      </c>
      <c r="D17" s="51" t="s">
        <v>19</v>
      </c>
      <c r="E17" s="32">
        <f>+'[2]EJECUCION ABR'!E26</f>
        <v>91190323</v>
      </c>
      <c r="F17" s="32">
        <f>+'[2]EJECUCION ABR'!G26</f>
        <v>79590323</v>
      </c>
      <c r="G17" s="32">
        <f t="shared" si="1"/>
        <v>11600000</v>
      </c>
      <c r="H17" s="53">
        <f t="shared" si="2"/>
        <v>0.87279351998786103</v>
      </c>
    </row>
    <row r="18" spans="1:10" s="55" customFormat="1" ht="50.1" customHeight="1" x14ac:dyDescent="0.2">
      <c r="A18" s="49"/>
      <c r="B18" s="50" t="s">
        <v>20</v>
      </c>
      <c r="C18" s="77">
        <v>10</v>
      </c>
      <c r="D18" s="51" t="s">
        <v>21</v>
      </c>
      <c r="E18" s="32">
        <f>+'[2]EJECUCION ABR'!E27</f>
        <v>8737545</v>
      </c>
      <c r="F18" s="32">
        <f>+'[2]EJECUCION ABR'!G27</f>
        <v>8737545</v>
      </c>
      <c r="G18" s="32">
        <f t="shared" si="1"/>
        <v>0</v>
      </c>
      <c r="H18" s="53">
        <f t="shared" si="2"/>
        <v>1</v>
      </c>
    </row>
    <row r="19" spans="1:10" s="55" customFormat="1" ht="50.1" customHeight="1" x14ac:dyDescent="0.2">
      <c r="A19" s="49"/>
      <c r="B19" s="50" t="s">
        <v>22</v>
      </c>
      <c r="C19" s="77">
        <v>10</v>
      </c>
      <c r="D19" s="51" t="s">
        <v>23</v>
      </c>
      <c r="E19" s="32">
        <f>+'[2]EJECUCION ABR'!E28</f>
        <v>181697355</v>
      </c>
      <c r="F19" s="32">
        <f>+'[2]EJECUCION ABR'!G28</f>
        <v>140376430</v>
      </c>
      <c r="G19" s="32">
        <f t="shared" si="1"/>
        <v>41320925</v>
      </c>
      <c r="H19" s="53">
        <f t="shared" si="2"/>
        <v>0.77258378362194646</v>
      </c>
    </row>
    <row r="20" spans="1:10" s="55" customFormat="1" ht="50.1" customHeight="1" x14ac:dyDescent="0.2">
      <c r="A20" s="49"/>
      <c r="B20" s="50" t="s">
        <v>24</v>
      </c>
      <c r="C20" s="77">
        <v>11</v>
      </c>
      <c r="D20" s="51" t="s">
        <v>25</v>
      </c>
      <c r="E20" s="32">
        <f>+'[2]EJECUCION ABR'!E29</f>
        <v>1026291563.17</v>
      </c>
      <c r="F20" s="32">
        <f>+'[2]EJECUCION ABR'!G29</f>
        <v>934269140.10000002</v>
      </c>
      <c r="G20" s="32">
        <f t="shared" si="1"/>
        <v>92022423.069999933</v>
      </c>
      <c r="H20" s="53">
        <f t="shared" si="2"/>
        <v>0.91033500968695302</v>
      </c>
    </row>
    <row r="21" spans="1:10" s="55" customFormat="1" ht="50.1" customHeight="1" x14ac:dyDescent="0.2">
      <c r="A21" s="49"/>
      <c r="B21" s="50" t="s">
        <v>24</v>
      </c>
      <c r="C21" s="77">
        <v>16</v>
      </c>
      <c r="D21" s="51" t="s">
        <v>25</v>
      </c>
      <c r="E21" s="32">
        <f>+'[2]EJECUCION ABR'!E30</f>
        <v>261205013</v>
      </c>
      <c r="F21" s="32">
        <f>+'[2]EJECUCION ABR'!G30</f>
        <v>261205013</v>
      </c>
      <c r="G21" s="32">
        <f t="shared" si="1"/>
        <v>0</v>
      </c>
      <c r="H21" s="53">
        <f t="shared" si="2"/>
        <v>1</v>
      </c>
    </row>
    <row r="22" spans="1:10" s="55" customFormat="1" ht="40.5" customHeight="1" thickBot="1" x14ac:dyDescent="0.25">
      <c r="A22" s="49"/>
      <c r="B22" s="56" t="s">
        <v>26</v>
      </c>
      <c r="C22" s="78">
        <v>10</v>
      </c>
      <c r="D22" s="57" t="s">
        <v>27</v>
      </c>
      <c r="E22" s="39">
        <f>+'[2]EJECUCION ABR'!E31</f>
        <v>368883400.37</v>
      </c>
      <c r="F22" s="39">
        <f>+'[2]EJECUCION ABR'!G31</f>
        <v>368883400.37</v>
      </c>
      <c r="G22" s="39">
        <f t="shared" si="1"/>
        <v>0</v>
      </c>
      <c r="H22" s="58">
        <f>+F22/E22</f>
        <v>1</v>
      </c>
    </row>
    <row r="23" spans="1:10" ht="13.5" thickBot="1" x14ac:dyDescent="0.25">
      <c r="A23" s="59"/>
      <c r="B23" s="60"/>
      <c r="C23" s="79"/>
      <c r="D23" s="60"/>
      <c r="E23" s="61"/>
      <c r="F23" s="61"/>
      <c r="G23" s="61"/>
      <c r="H23" s="62"/>
    </row>
    <row r="24" spans="1:10" s="10" customFormat="1" ht="19.5" thickBot="1" x14ac:dyDescent="0.35">
      <c r="A24" s="14"/>
      <c r="B24" s="15"/>
      <c r="C24" s="73"/>
      <c r="D24" s="63" t="s">
        <v>28</v>
      </c>
      <c r="E24" s="64">
        <f>+E8+E13</f>
        <v>4026753374.6999998</v>
      </c>
      <c r="F24" s="64">
        <f>+F8+F13</f>
        <v>3777224407.9399996</v>
      </c>
      <c r="G24" s="64">
        <f>+G8+G13</f>
        <v>249528966.75999996</v>
      </c>
      <c r="H24" s="65">
        <f>+F24/E24</f>
        <v>0.93803222011862331</v>
      </c>
    </row>
    <row r="25" spans="1:10" ht="13.5" thickBot="1" x14ac:dyDescent="0.25">
      <c r="A25" s="66"/>
      <c r="B25" s="67"/>
      <c r="C25" s="80"/>
      <c r="D25" s="67"/>
      <c r="E25" s="68"/>
      <c r="F25" s="68"/>
      <c r="G25" s="68"/>
      <c r="H25" s="69"/>
    </row>
    <row r="27" spans="1:10" s="70" customFormat="1" x14ac:dyDescent="0.2">
      <c r="A27"/>
      <c r="B27"/>
      <c r="C27" s="72"/>
      <c r="D27"/>
      <c r="F27" s="71"/>
      <c r="H27" s="72"/>
      <c r="I27"/>
      <c r="J27"/>
    </row>
    <row r="28" spans="1:10" s="70" customFormat="1" x14ac:dyDescent="0.2">
      <c r="A28"/>
      <c r="B28"/>
      <c r="C28" s="72"/>
      <c r="D28"/>
      <c r="F28" s="71"/>
      <c r="H28" s="72"/>
      <c r="I28"/>
      <c r="J28"/>
    </row>
    <row r="29" spans="1:10" s="70" customFormat="1" x14ac:dyDescent="0.2">
      <c r="A29"/>
      <c r="B29"/>
      <c r="C29" s="72"/>
      <c r="D29"/>
      <c r="F29" s="71"/>
      <c r="H29" s="72"/>
      <c r="I29"/>
      <c r="J29"/>
    </row>
    <row r="30" spans="1:10" s="70" customFormat="1" x14ac:dyDescent="0.2">
      <c r="A30"/>
      <c r="B30"/>
      <c r="C30" s="72"/>
      <c r="D30"/>
      <c r="F30" s="71"/>
      <c r="H30" s="72"/>
      <c r="I30"/>
      <c r="J30"/>
    </row>
    <row r="31" spans="1:10" s="70" customFormat="1" x14ac:dyDescent="0.2">
      <c r="A31"/>
      <c r="B31"/>
      <c r="C31" s="72"/>
      <c r="D31"/>
      <c r="F31" s="71"/>
      <c r="H31" s="72"/>
      <c r="I31"/>
      <c r="J31"/>
    </row>
    <row r="32" spans="1:10" s="70" customFormat="1" x14ac:dyDescent="0.2">
      <c r="A32"/>
      <c r="B32"/>
      <c r="C32" s="72"/>
      <c r="D32"/>
      <c r="F32" s="71"/>
      <c r="H32" s="72"/>
      <c r="I32"/>
      <c r="J32"/>
    </row>
    <row r="33" spans="1:10" s="70" customFormat="1" x14ac:dyDescent="0.2">
      <c r="A33"/>
      <c r="B33"/>
      <c r="C33" s="72"/>
      <c r="D33"/>
      <c r="F33" s="71"/>
      <c r="H33" s="72"/>
      <c r="I33"/>
      <c r="J33"/>
    </row>
    <row r="34" spans="1:10" s="70" customFormat="1" x14ac:dyDescent="0.2">
      <c r="A34"/>
      <c r="B34"/>
      <c r="C34" s="72"/>
      <c r="D34"/>
      <c r="F34" s="71"/>
      <c r="H34" s="72"/>
      <c r="I34"/>
      <c r="J34"/>
    </row>
    <row r="35" spans="1:10" s="70" customFormat="1" x14ac:dyDescent="0.2">
      <c r="A35"/>
      <c r="B35"/>
      <c r="C35" s="72"/>
      <c r="D35"/>
      <c r="F35" s="71"/>
      <c r="H35" s="72"/>
      <c r="I35"/>
      <c r="J35"/>
    </row>
    <row r="36" spans="1:10" s="70" customFormat="1" x14ac:dyDescent="0.2">
      <c r="A36"/>
      <c r="B36"/>
      <c r="C36" s="72"/>
      <c r="D36"/>
      <c r="F36" s="71"/>
      <c r="H36" s="72"/>
      <c r="I36"/>
      <c r="J36"/>
    </row>
    <row r="37" spans="1:10" s="70" customFormat="1" x14ac:dyDescent="0.2">
      <c r="A37"/>
      <c r="B37"/>
      <c r="C37" s="72"/>
      <c r="D37"/>
      <c r="F37" s="71"/>
      <c r="H37" s="72"/>
      <c r="I37"/>
      <c r="J37"/>
    </row>
    <row r="38" spans="1:10" s="70" customFormat="1" x14ac:dyDescent="0.2">
      <c r="A38"/>
      <c r="B38"/>
      <c r="C38" s="72"/>
      <c r="D38"/>
      <c r="F38" s="71"/>
      <c r="H38" s="72"/>
      <c r="I38"/>
      <c r="J38"/>
    </row>
    <row r="39" spans="1:10" s="70" customFormat="1" x14ac:dyDescent="0.2">
      <c r="A39"/>
      <c r="B39"/>
      <c r="C39" s="72"/>
      <c r="D39"/>
      <c r="F39" s="71"/>
      <c r="H39" s="72"/>
      <c r="I39"/>
      <c r="J39"/>
    </row>
    <row r="40" spans="1:10" s="70" customFormat="1" x14ac:dyDescent="0.2">
      <c r="A40"/>
      <c r="B40"/>
      <c r="C40" s="72"/>
      <c r="D40"/>
      <c r="F40" s="71"/>
      <c r="H40" s="72"/>
      <c r="I40"/>
      <c r="J40"/>
    </row>
    <row r="41" spans="1:10" s="70" customFormat="1" x14ac:dyDescent="0.2">
      <c r="A41"/>
      <c r="B41"/>
      <c r="C41" s="72"/>
      <c r="D41"/>
      <c r="F41" s="71"/>
      <c r="H41" s="72"/>
      <c r="I41"/>
      <c r="J41"/>
    </row>
    <row r="42" spans="1:10" s="70" customFormat="1" x14ac:dyDescent="0.2">
      <c r="A42"/>
      <c r="B42"/>
      <c r="C42" s="72"/>
      <c r="D42"/>
      <c r="F42" s="71"/>
      <c r="H42" s="72"/>
      <c r="I42"/>
      <c r="J42"/>
    </row>
    <row r="43" spans="1:10" s="70" customFormat="1" x14ac:dyDescent="0.2">
      <c r="A43"/>
      <c r="B43"/>
      <c r="C43" s="72"/>
      <c r="D43"/>
      <c r="F43" s="71"/>
      <c r="H43" s="72"/>
      <c r="I43"/>
      <c r="J43"/>
    </row>
    <row r="44" spans="1:10" s="70" customFormat="1" x14ac:dyDescent="0.2">
      <c r="A44"/>
      <c r="B44"/>
      <c r="C44" s="72"/>
      <c r="D44"/>
      <c r="F44" s="71"/>
      <c r="H44" s="72"/>
      <c r="I44"/>
      <c r="J44"/>
    </row>
    <row r="45" spans="1:10" s="70" customFormat="1" x14ac:dyDescent="0.2">
      <c r="A45"/>
      <c r="B45"/>
      <c r="C45" s="72"/>
      <c r="D45"/>
      <c r="F45" s="71"/>
      <c r="H45" s="72"/>
      <c r="I45"/>
      <c r="J45"/>
    </row>
    <row r="46" spans="1:10" s="70" customFormat="1" x14ac:dyDescent="0.2">
      <c r="A46"/>
      <c r="B46"/>
      <c r="C46" s="72"/>
      <c r="D46"/>
      <c r="F46" s="71"/>
      <c r="H46" s="72"/>
      <c r="I46"/>
      <c r="J46"/>
    </row>
    <row r="47" spans="1:10" s="70" customFormat="1" x14ac:dyDescent="0.2">
      <c r="A47"/>
      <c r="B47"/>
      <c r="C47" s="72"/>
      <c r="D47"/>
      <c r="F47" s="71"/>
      <c r="H47" s="72"/>
      <c r="I47"/>
      <c r="J47"/>
    </row>
    <row r="48" spans="1:10" s="70" customFormat="1" x14ac:dyDescent="0.2">
      <c r="A48"/>
      <c r="B48"/>
      <c r="C48" s="72"/>
      <c r="D48"/>
      <c r="F48" s="71"/>
      <c r="H48" s="72"/>
      <c r="I48"/>
      <c r="J48"/>
    </row>
  </sheetData>
  <sheetProtection algorithmName="SHA-512" hashValue="D/kGHJGSqA+NZyV2gzPZT3E10JPbR9jiEvDHNpi9ize5ZHhvD73IPQskVt+cWfM5oQZP7hbacLltWZq/lFNDRw==" saltValue="BlZXcSm2eenDGOeG+A8xhg==" spinCount="100000" sheet="1" objects="1" scenarios="1"/>
  <mergeCells count="4">
    <mergeCell ref="A1:H1"/>
    <mergeCell ref="A2:H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ABR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German Elias Romero Cruz</cp:lastModifiedBy>
  <dcterms:created xsi:type="dcterms:W3CDTF">2019-05-09T20:58:09Z</dcterms:created>
  <dcterms:modified xsi:type="dcterms:W3CDTF">2019-05-27T15:47:41Z</dcterms:modified>
</cp:coreProperties>
</file>