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8 AGOSTO\"/>
    </mc:Choice>
  </mc:AlternateContent>
  <xr:revisionPtr revIDLastSave="0" documentId="13_ncr:1_{AEF6C46B-9CD6-4F64-896B-C7D9C5FF8BC8}" xr6:coauthVersionLast="41" xr6:coauthVersionMax="41" xr10:uidLastSave="{00000000-0000-0000-0000-000000000000}"/>
  <bookViews>
    <workbookView xWindow="-120" yWindow="-120" windowWidth="29040" windowHeight="15840" xr2:uid="{53B583B5-7F16-4602-94B1-63ED4A4DB38A}"/>
  </bookViews>
  <sheets>
    <sheet name="EJECUCION RESERVA AGT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H22" i="1" s="1"/>
  <c r="E22" i="1"/>
  <c r="G22" i="1" s="1"/>
  <c r="F21" i="1"/>
  <c r="H21" i="1" s="1"/>
  <c r="E21" i="1"/>
  <c r="G21" i="1" s="1"/>
  <c r="F20" i="1"/>
  <c r="H20" i="1" s="1"/>
  <c r="E20" i="1"/>
  <c r="G20" i="1" s="1"/>
  <c r="F19" i="1"/>
  <c r="H19" i="1" s="1"/>
  <c r="E19" i="1"/>
  <c r="G19" i="1" s="1"/>
  <c r="F18" i="1"/>
  <c r="H18" i="1" s="1"/>
  <c r="E18" i="1"/>
  <c r="G18" i="1" s="1"/>
  <c r="F17" i="1"/>
  <c r="H17" i="1" s="1"/>
  <c r="E17" i="1"/>
  <c r="G17" i="1" s="1"/>
  <c r="F16" i="1"/>
  <c r="H16" i="1" s="1"/>
  <c r="E16" i="1"/>
  <c r="G16" i="1" s="1"/>
  <c r="F15" i="1"/>
  <c r="H15" i="1" s="1"/>
  <c r="E15" i="1"/>
  <c r="G15" i="1" s="1"/>
  <c r="F14" i="1"/>
  <c r="H14" i="1" s="1"/>
  <c r="E14" i="1"/>
  <c r="G14" i="1" s="1"/>
  <c r="G13" i="1" s="1"/>
  <c r="E13" i="1"/>
  <c r="E24" i="1" s="1"/>
  <c r="F11" i="1"/>
  <c r="H11" i="1" s="1"/>
  <c r="E11" i="1"/>
  <c r="G11" i="1" s="1"/>
  <c r="F10" i="1"/>
  <c r="H10" i="1" s="1"/>
  <c r="E10" i="1"/>
  <c r="G10" i="1" s="1"/>
  <c r="F9" i="1"/>
  <c r="H9" i="1" s="1"/>
  <c r="E9" i="1"/>
  <c r="G9" i="1" s="1"/>
  <c r="G8" i="1" s="1"/>
  <c r="G24" i="1" s="1"/>
  <c r="E3" i="1"/>
  <c r="F8" i="1" l="1"/>
  <c r="F13" i="1"/>
  <c r="H13" i="1" s="1"/>
  <c r="F24" i="1" l="1"/>
  <c r="H8" i="1"/>
  <c r="H24" i="1" l="1"/>
</calcChain>
</file>

<file path=xl/sharedStrings.xml><?xml version="1.0" encoding="utf-8"?>
<sst xmlns="http://schemas.openxmlformats.org/spreadsheetml/2006/main" count="37" uniqueCount="29">
  <si>
    <t>AGENCIA DE RENOVACIÓN  DEL TERRITORIO - ART</t>
  </si>
  <si>
    <t>INFORME DE EJECUCIÓN RESERVA PRESUPUESTAL A:</t>
  </si>
  <si>
    <t>RESERVA 2018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</si>
  <si>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</si>
  <si>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</si>
  <si>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</si>
  <si>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</si>
  <si>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</si>
  <si>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</si>
  <si>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</si>
  <si>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</si>
  <si>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A-01-01-02</t>
  </si>
  <si>
    <t>CONTRIBUCIONES INHERENTES A LA NÓMINA</t>
  </si>
  <si>
    <t>A-02-01</t>
  </si>
  <si>
    <t>ADQUISICIÓN DE ACTIVOS NO FINANCIEROS</t>
  </si>
  <si>
    <t>A-02-02</t>
  </si>
  <si>
    <t>ADQUISICIONES DIFERENTES DE ACTIVOS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</si>
  <si>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</si>
  <si>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</si>
  <si>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</si>
  <si>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</si>
  <si>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</si>
  <si>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</si>
  <si>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</si>
  <si>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C-1710-1100-4</t>
  </si>
  <si>
    <t>IMPLEMENTACIÓN DE OBRAS DE PEQUEÑA Y MEDIANA INFRAESTRUCTURA PARA EL DESARROLLO DE LOS TERRITORIOS AFECTADOS POR EL CONFLICTO ARMADO Y CULTIVOS DE USO ILÍCITO</t>
  </si>
  <si>
    <t>C-1799-1100-5</t>
  </si>
  <si>
    <t>IMPLEMENTACIÓN DE LAS TECNOLOGÍAS DE INFORMACIÓN Y COMUNICACIONES PARA LA RENOVACIÓN DEL TERRITORIO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</si>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</sst>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8" xfId="0" applyFont="1" applyBorder="1"/>
    <xf numFmtId="0" fontId="9" fillId="0" borderId="1" xfId="0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10" fontId="9" fillId="0" borderId="3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1" fillId="0" borderId="4" xfId="0" applyFont="1" applyFill="1" applyBorder="1" applyAlignment="1">
      <alignment wrapText="1"/>
    </xf>
    <xf numFmtId="164" fontId="11" fillId="0" borderId="8" xfId="1" applyNumberFormat="1" applyFont="1" applyFill="1" applyBorder="1" applyAlignment="1">
      <alignment vertical="center"/>
    </xf>
    <xf numFmtId="164" fontId="11" fillId="0" borderId="8" xfId="1" applyNumberFormat="1" applyFont="1" applyFill="1" applyBorder="1"/>
    <xf numFmtId="10" fontId="11" fillId="0" borderId="5" xfId="2" applyNumberFormat="1" applyFont="1" applyFill="1" applyBorder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1" fillId="0" borderId="4" xfId="0" applyFont="1" applyFill="1" applyBorder="1"/>
    <xf numFmtId="0" fontId="11" fillId="0" borderId="9" xfId="0" applyFont="1" applyFill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10" fontId="11" fillId="0" borderId="11" xfId="2" applyNumberFormat="1" applyFont="1" applyFill="1" applyBorder="1" applyAlignment="1">
      <alignment horizontal="center"/>
    </xf>
    <xf numFmtId="0" fontId="13" fillId="0" borderId="8" xfId="0" applyFont="1" applyBorder="1"/>
    <xf numFmtId="0" fontId="11" fillId="0" borderId="0" xfId="0" applyFont="1" applyFill="1" applyBorder="1"/>
    <xf numFmtId="164" fontId="11" fillId="0" borderId="0" xfId="1" applyNumberFormat="1" applyFont="1" applyFill="1" applyBorder="1"/>
    <xf numFmtId="0" fontId="11" fillId="0" borderId="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8" xfId="1" applyNumberFormat="1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164" fontId="12" fillId="0" borderId="10" xfId="1" applyNumberFormat="1" applyFont="1" applyBorder="1" applyAlignment="1">
      <alignment vertical="center"/>
    </xf>
    <xf numFmtId="10" fontId="11" fillId="0" borderId="10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5" borderId="12" xfId="0" applyFont="1" applyFill="1" applyBorder="1"/>
    <xf numFmtId="164" fontId="7" fillId="5" borderId="12" xfId="1" applyNumberFormat="1" applyFont="1" applyFill="1" applyBorder="1"/>
    <xf numFmtId="10" fontId="7" fillId="5" borderId="6" xfId="3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164" fontId="2" fillId="0" borderId="13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Millares [0] 2" xfId="1" xr:uid="{5182B311-4BC0-4821-885D-74AD8A331EF0}"/>
    <cellStyle name="Normal" xfId="0" builtinId="0"/>
    <cellStyle name="Porcentaje 3" xfId="2" xr:uid="{4046E6AB-ED0F-4141-A884-2C83B03669D3}"/>
    <cellStyle name="Porcentual 2 2" xfId="3" xr:uid="{63BD2D74-84D0-4DDF-9D45-5B21E0098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driguez\AppData\Local\Microsoft\Windows\INetCache\Content.Outlook\K301AVY6\ART%208%20%20AGOSTO%20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GT"/>
      <sheetName val="EJECUCION AGOSTO"/>
      <sheetName val="EJECUCION AGT VIGENCIA"/>
      <sheetName val="Resumen AGT"/>
      <sheetName val="EJECUCION RESERVA AGT"/>
      <sheetName val="Resumen presentacion"/>
      <sheetName val="Resumen Res prestacion"/>
      <sheetName val="X EJECUTAR A AGT 31 SUPER"/>
    </sheetNames>
    <sheetDataSet>
      <sheetData sheetId="0"/>
      <sheetData sheetId="1">
        <row r="3">
          <cell r="E3" t="str">
            <v>AGOSTO DE 2019</v>
          </cell>
        </row>
        <row r="10">
          <cell r="E10">
            <v>6120800</v>
          </cell>
          <cell r="G10">
            <v>6120800</v>
          </cell>
        </row>
        <row r="12">
          <cell r="E12">
            <v>299195000</v>
          </cell>
          <cell r="G12">
            <v>299195000</v>
          </cell>
        </row>
        <row r="13">
          <cell r="E13">
            <v>354298409.16000003</v>
          </cell>
          <cell r="G13">
            <v>268368265.47</v>
          </cell>
        </row>
        <row r="22">
          <cell r="E22">
            <v>1290364200</v>
          </cell>
          <cell r="G22">
            <v>1281323085</v>
          </cell>
        </row>
        <row r="23">
          <cell r="E23">
            <v>88769766</v>
          </cell>
          <cell r="G23">
            <v>88469609</v>
          </cell>
        </row>
        <row r="26">
          <cell r="E26">
            <v>50000000</v>
          </cell>
          <cell r="G26">
            <v>49497211</v>
          </cell>
        </row>
        <row r="27">
          <cell r="E27">
            <v>91190323</v>
          </cell>
          <cell r="G27">
            <v>91190323</v>
          </cell>
        </row>
        <row r="28">
          <cell r="E28">
            <v>8737545</v>
          </cell>
          <cell r="G28">
            <v>8737545</v>
          </cell>
        </row>
        <row r="29">
          <cell r="E29">
            <v>181697355</v>
          </cell>
          <cell r="G29">
            <v>150781978</v>
          </cell>
        </row>
        <row r="30">
          <cell r="E30">
            <v>1026291563.17</v>
          </cell>
          <cell r="G30">
            <v>1022090898.1</v>
          </cell>
        </row>
        <row r="31">
          <cell r="E31">
            <v>261205013</v>
          </cell>
          <cell r="G31">
            <v>261205013</v>
          </cell>
        </row>
        <row r="32">
          <cell r="E32">
            <v>368883400.37</v>
          </cell>
          <cell r="G32">
            <v>368883400.37</v>
          </cell>
        </row>
      </sheetData>
      <sheetData sheetId="2"/>
      <sheetData sheetId="3"/>
      <sheetData sheetId="4"/>
      <sheetData sheetId="5"/>
      <sheetData sheetId="6">
        <row r="4">
          <cell r="F4">
            <v>24285664.689999998</v>
          </cell>
        </row>
        <row r="6">
          <cell r="F6">
            <v>9041115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1516674</v>
          </cell>
        </row>
        <row r="12">
          <cell r="F12">
            <v>4200665.0699999332</v>
          </cell>
        </row>
        <row r="13">
          <cell r="F13">
            <v>0</v>
          </cell>
        </row>
        <row r="14">
          <cell r="F1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B411-D883-4E44-8278-A6F514160523}">
  <sheetPr>
    <tabColor rgb="FF92D050"/>
  </sheetPr>
  <dimension ref="A1:K58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5" sqref="E15"/>
    </sheetView>
  </sheetViews>
  <sheetFormatPr baseColWidth="10" defaultRowHeight="12.75" x14ac:dyDescent="0.2"/>
  <cols>
    <col min="1" max="1" width="3.140625" customWidth="1"/>
    <col min="2" max="2" width="14.7109375" customWidth="1"/>
    <col min="3" max="3" width="12" style="96" customWidth="1"/>
    <col min="4" max="4" width="73" customWidth="1"/>
    <col min="5" max="5" width="24.7109375" style="74" customWidth="1"/>
    <col min="6" max="6" width="25.140625" style="74" customWidth="1"/>
    <col min="7" max="7" width="24.7109375" style="74" customWidth="1"/>
    <col min="8" max="8" width="11.85546875" style="76" customWidth="1"/>
    <col min="10" max="10" width="17.42578125" bestFit="1" customWidth="1"/>
    <col min="11" max="11" width="15.5703125" bestFit="1" customWidth="1"/>
  </cols>
  <sheetData>
    <row r="1" spans="1:11" ht="31.5" customHeight="1" x14ac:dyDescent="0.4">
      <c r="A1" s="77" t="s">
        <v>0</v>
      </c>
      <c r="B1" s="78"/>
      <c r="C1" s="78"/>
      <c r="D1" s="78"/>
      <c r="E1" s="78"/>
      <c r="F1" s="78"/>
      <c r="G1" s="78"/>
      <c r="H1" s="79"/>
    </row>
    <row r="2" spans="1:11" ht="9.75" customHeight="1" x14ac:dyDescent="0.2">
      <c r="A2" s="80"/>
      <c r="B2" s="81"/>
      <c r="C2" s="81"/>
      <c r="D2" s="81"/>
      <c r="E2" s="81"/>
      <c r="F2" s="81"/>
      <c r="G2" s="81"/>
      <c r="H2" s="82"/>
    </row>
    <row r="3" spans="1:11" s="5" customFormat="1" ht="28.5" customHeight="1" x14ac:dyDescent="0.2">
      <c r="A3" s="1"/>
      <c r="B3" s="2"/>
      <c r="C3" s="2"/>
      <c r="D3" s="3" t="s">
        <v>1</v>
      </c>
      <c r="E3" s="83" t="str">
        <f>+'[2]EJECUCION AGOSTO'!E3:H3</f>
        <v>AGOSTO DE 2019</v>
      </c>
      <c r="F3" s="84"/>
      <c r="G3" s="84"/>
      <c r="H3" s="4"/>
    </row>
    <row r="4" spans="1:11" s="10" customFormat="1" ht="6" customHeight="1" x14ac:dyDescent="0.3">
      <c r="A4" s="6"/>
      <c r="B4" s="7"/>
      <c r="C4" s="8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5" t="s">
        <v>2</v>
      </c>
      <c r="C5" s="86"/>
      <c r="D5" s="86"/>
      <c r="E5" s="86"/>
      <c r="F5" s="12"/>
      <c r="G5" s="12"/>
      <c r="H5" s="13"/>
    </row>
    <row r="6" spans="1:11" s="10" customFormat="1" ht="5.25" customHeight="1" thickBot="1" x14ac:dyDescent="0.35">
      <c r="A6" s="14"/>
      <c r="B6" s="15"/>
      <c r="C6" s="88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89"/>
      <c r="D8" s="26" t="s">
        <v>10</v>
      </c>
      <c r="E8" s="27">
        <v>659614209.16000009</v>
      </c>
      <c r="F8" s="27">
        <f>SUM(F9:F11)</f>
        <v>597969730.15999997</v>
      </c>
      <c r="G8" s="27">
        <f>SUM(G9:G11)</f>
        <v>61644479.00000006</v>
      </c>
      <c r="H8" s="28">
        <f>+F8/E8</f>
        <v>0.90654464663746004</v>
      </c>
    </row>
    <row r="9" spans="1:11" s="35" customFormat="1" ht="15" x14ac:dyDescent="0.25">
      <c r="A9" s="29"/>
      <c r="B9" s="30" t="s">
        <v>11</v>
      </c>
      <c r="C9" s="90"/>
      <c r="D9" s="31" t="s">
        <v>12</v>
      </c>
      <c r="E9" s="32">
        <f>+'[2]EJECUCION AGOSTO'!E10</f>
        <v>6120800</v>
      </c>
      <c r="F9" s="32">
        <f>+'[2]EJECUCION AGOSTO'!G10</f>
        <v>6120800</v>
      </c>
      <c r="G9" s="33">
        <f>+E9-F9</f>
        <v>0</v>
      </c>
      <c r="H9" s="34">
        <f>+F9/E9</f>
        <v>1</v>
      </c>
      <c r="J9" s="36"/>
    </row>
    <row r="10" spans="1:11" s="35" customFormat="1" ht="15.75" customHeight="1" x14ac:dyDescent="0.25">
      <c r="A10" s="37"/>
      <c r="B10" s="30" t="s">
        <v>13</v>
      </c>
      <c r="C10" s="91"/>
      <c r="D10" s="31" t="s">
        <v>14</v>
      </c>
      <c r="E10" s="32">
        <f>+'[2]EJECUCION AGOSTO'!E12</f>
        <v>299195000</v>
      </c>
      <c r="F10" s="32">
        <f>+'[2]EJECUCION AGOSTO'!G12</f>
        <v>299195000</v>
      </c>
      <c r="G10" s="33">
        <f>+E10-F10</f>
        <v>0</v>
      </c>
      <c r="H10" s="34">
        <f>+F10/E10</f>
        <v>1</v>
      </c>
      <c r="J10" s="36"/>
    </row>
    <row r="11" spans="1:11" s="35" customFormat="1" ht="15.75" thickBot="1" x14ac:dyDescent="0.3">
      <c r="A11" s="29"/>
      <c r="B11" s="30" t="s">
        <v>15</v>
      </c>
      <c r="C11" s="91"/>
      <c r="D11" s="38" t="s">
        <v>16</v>
      </c>
      <c r="E11" s="39">
        <f>+'[2]EJECUCION AGOSTO'!E13</f>
        <v>354298409.16000003</v>
      </c>
      <c r="F11" s="39">
        <f>+'[2]EJECUCION AGOSTO'!G13+'[2]Resumen Res prestacion'!F4</f>
        <v>292653930.15999997</v>
      </c>
      <c r="G11" s="40">
        <f>+E11-F11</f>
        <v>61644479.00000006</v>
      </c>
      <c r="H11" s="41">
        <f>+F11/E11</f>
        <v>0.82600972116653903</v>
      </c>
      <c r="J11" s="36"/>
      <c r="K11" s="36"/>
    </row>
    <row r="12" spans="1:11" s="35" customFormat="1" ht="15" customHeight="1" thickBot="1" x14ac:dyDescent="0.3">
      <c r="A12" s="37"/>
      <c r="B12" s="42"/>
      <c r="C12" s="91"/>
      <c r="D12" s="43"/>
      <c r="E12" s="44"/>
      <c r="F12" s="44"/>
      <c r="G12" s="44"/>
      <c r="H12" s="45"/>
    </row>
    <row r="13" spans="1:11" s="24" customFormat="1" ht="16.5" thickBot="1" x14ac:dyDescent="0.3">
      <c r="A13" s="18"/>
      <c r="B13" s="25"/>
      <c r="C13" s="89"/>
      <c r="D13" s="46" t="s">
        <v>17</v>
      </c>
      <c r="E13" s="47">
        <f>SUM(E14:E22)</f>
        <v>3367139165.54</v>
      </c>
      <c r="F13" s="47">
        <f>SUM(F14:F22)</f>
        <v>3336937516.54</v>
      </c>
      <c r="G13" s="47">
        <f>SUM(G14:G22)</f>
        <v>30201649</v>
      </c>
      <c r="H13" s="48">
        <f>+F13/E13</f>
        <v>0.9910304720074864</v>
      </c>
      <c r="J13" s="49"/>
    </row>
    <row r="14" spans="1:11" s="56" customFormat="1" ht="50.1" customHeight="1" x14ac:dyDescent="0.2">
      <c r="A14" s="50"/>
      <c r="B14" s="51" t="s">
        <v>18</v>
      </c>
      <c r="C14" s="92">
        <v>11</v>
      </c>
      <c r="D14" s="52" t="s">
        <v>19</v>
      </c>
      <c r="E14" s="53">
        <f>+'[2]EJECUCION AGOSTO'!E22</f>
        <v>1290364200</v>
      </c>
      <c r="F14" s="53">
        <f>+'[2]EJECUCION AGOSTO'!G22+'[2]Resumen Res prestacion'!F6</f>
        <v>1290364200</v>
      </c>
      <c r="G14" s="54">
        <f>+E14-F14</f>
        <v>0</v>
      </c>
      <c r="H14" s="55">
        <f>+F14/E14</f>
        <v>1</v>
      </c>
    </row>
    <row r="15" spans="1:11" s="56" customFormat="1" ht="50.1" customHeight="1" x14ac:dyDescent="0.2">
      <c r="A15" s="50"/>
      <c r="B15" s="51" t="s">
        <v>20</v>
      </c>
      <c r="C15" s="92">
        <v>11</v>
      </c>
      <c r="D15" s="52" t="s">
        <v>21</v>
      </c>
      <c r="E15" s="32">
        <f>+'[2]EJECUCION AGOSTO'!E23</f>
        <v>88769766</v>
      </c>
      <c r="F15" s="32">
        <f>+'[2]EJECUCION AGOSTO'!G23+'[2]Resumen Res prestacion'!F7</f>
        <v>88469609</v>
      </c>
      <c r="G15" s="57">
        <f>+E15-F15</f>
        <v>300157</v>
      </c>
      <c r="H15" s="55">
        <f>+F15/E15</f>
        <v>0.99661870236314465</v>
      </c>
    </row>
    <row r="16" spans="1:11" s="56" customFormat="1" ht="50.1" customHeight="1" x14ac:dyDescent="0.2">
      <c r="A16" s="50"/>
      <c r="B16" s="51" t="s">
        <v>18</v>
      </c>
      <c r="C16" s="92">
        <v>10</v>
      </c>
      <c r="D16" s="52" t="s">
        <v>19</v>
      </c>
      <c r="E16" s="32">
        <f>+'[2]EJECUCION AGOSTO'!E26</f>
        <v>50000000</v>
      </c>
      <c r="F16" s="32">
        <f>+'[2]EJECUCION AGOSTO'!G26+'[2]Resumen Res prestacion'!F8</f>
        <v>49497211</v>
      </c>
      <c r="G16" s="57">
        <f t="shared" ref="G16:G21" si="0">+E16-F16</f>
        <v>502789</v>
      </c>
      <c r="H16" s="55">
        <f t="shared" ref="H16:H21" si="1">+F16/E16</f>
        <v>0.98994422000000004</v>
      </c>
    </row>
    <row r="17" spans="1:8" s="58" customFormat="1" ht="50.1" customHeight="1" x14ac:dyDescent="0.2">
      <c r="A17" s="50"/>
      <c r="B17" s="51" t="s">
        <v>18</v>
      </c>
      <c r="C17" s="92">
        <v>16</v>
      </c>
      <c r="D17" s="52" t="s">
        <v>19</v>
      </c>
      <c r="E17" s="32">
        <f>+'[2]EJECUCION AGOSTO'!E27</f>
        <v>91190323</v>
      </c>
      <c r="F17" s="32">
        <f>+'[2]EJECUCION AGOSTO'!G27+'[2]Resumen Res prestacion'!F9</f>
        <v>91190323</v>
      </c>
      <c r="G17" s="57">
        <f t="shared" si="0"/>
        <v>0</v>
      </c>
      <c r="H17" s="55">
        <f t="shared" si="1"/>
        <v>1</v>
      </c>
    </row>
    <row r="18" spans="1:8" s="58" customFormat="1" ht="50.1" customHeight="1" x14ac:dyDescent="0.2">
      <c r="A18" s="50"/>
      <c r="B18" s="51" t="s">
        <v>20</v>
      </c>
      <c r="C18" s="92">
        <v>10</v>
      </c>
      <c r="D18" s="52" t="s">
        <v>21</v>
      </c>
      <c r="E18" s="32">
        <f>+'[2]EJECUCION AGOSTO'!E28</f>
        <v>8737545</v>
      </c>
      <c r="F18" s="32">
        <f>+'[2]EJECUCION AGOSTO'!G28+'[2]Resumen Res prestacion'!F10</f>
        <v>8737545</v>
      </c>
      <c r="G18" s="57">
        <f t="shared" si="0"/>
        <v>0</v>
      </c>
      <c r="H18" s="55">
        <f t="shared" si="1"/>
        <v>1</v>
      </c>
    </row>
    <row r="19" spans="1:8" s="58" customFormat="1" ht="50.1" customHeight="1" x14ac:dyDescent="0.2">
      <c r="A19" s="50"/>
      <c r="B19" s="51" t="s">
        <v>22</v>
      </c>
      <c r="C19" s="92">
        <v>10</v>
      </c>
      <c r="D19" s="52" t="s">
        <v>23</v>
      </c>
      <c r="E19" s="32">
        <f>+'[2]EJECUCION AGOSTO'!E29</f>
        <v>181697355</v>
      </c>
      <c r="F19" s="32">
        <f>+'[2]EJECUCION AGOSTO'!G29+'[2]Resumen Res prestacion'!F11</f>
        <v>152298652</v>
      </c>
      <c r="G19" s="57">
        <f t="shared" si="0"/>
        <v>29398703</v>
      </c>
      <c r="H19" s="55">
        <f t="shared" si="1"/>
        <v>0.8381996094549643</v>
      </c>
    </row>
    <row r="20" spans="1:8" s="58" customFormat="1" ht="50.1" customHeight="1" x14ac:dyDescent="0.2">
      <c r="A20" s="50"/>
      <c r="B20" s="51" t="s">
        <v>24</v>
      </c>
      <c r="C20" s="92">
        <v>11</v>
      </c>
      <c r="D20" s="52" t="s">
        <v>25</v>
      </c>
      <c r="E20" s="32">
        <f>+'[2]EJECUCION AGOSTO'!E30</f>
        <v>1026291563.17</v>
      </c>
      <c r="F20" s="32">
        <f>+'[2]EJECUCION AGOSTO'!G30+'[2]Resumen Res prestacion'!F12</f>
        <v>1026291563.17</v>
      </c>
      <c r="G20" s="57">
        <f t="shared" si="0"/>
        <v>0</v>
      </c>
      <c r="H20" s="55">
        <f t="shared" si="1"/>
        <v>1</v>
      </c>
    </row>
    <row r="21" spans="1:8" s="58" customFormat="1" ht="50.1" customHeight="1" x14ac:dyDescent="0.2">
      <c r="A21" s="50"/>
      <c r="B21" s="51" t="s">
        <v>24</v>
      </c>
      <c r="C21" s="92">
        <v>16</v>
      </c>
      <c r="D21" s="52" t="s">
        <v>25</v>
      </c>
      <c r="E21" s="32">
        <f>+'[2]EJECUCION AGOSTO'!E31</f>
        <v>261205013</v>
      </c>
      <c r="F21" s="32">
        <f>+'[2]EJECUCION AGOSTO'!G31+'[2]Resumen Res prestacion'!F13</f>
        <v>261205013</v>
      </c>
      <c r="G21" s="57">
        <f t="shared" si="0"/>
        <v>0</v>
      </c>
      <c r="H21" s="55">
        <f t="shared" si="1"/>
        <v>1</v>
      </c>
    </row>
    <row r="22" spans="1:8" s="58" customFormat="1" ht="40.5" customHeight="1" thickBot="1" x14ac:dyDescent="0.25">
      <c r="A22" s="50"/>
      <c r="B22" s="59" t="s">
        <v>26</v>
      </c>
      <c r="C22" s="93">
        <v>10</v>
      </c>
      <c r="D22" s="60" t="s">
        <v>27</v>
      </c>
      <c r="E22" s="39">
        <f>+'[2]EJECUCION AGOSTO'!E32</f>
        <v>368883400.37</v>
      </c>
      <c r="F22" s="39">
        <f>+'[2]EJECUCION AGOSTO'!G32+'[2]Resumen Res prestacion'!F14</f>
        <v>368883400.37</v>
      </c>
      <c r="G22" s="61">
        <f>+E22-F22</f>
        <v>0</v>
      </c>
      <c r="H22" s="62">
        <f>+F22/E22</f>
        <v>1</v>
      </c>
    </row>
    <row r="23" spans="1:8" ht="13.5" thickBot="1" x14ac:dyDescent="0.25">
      <c r="A23" s="63"/>
      <c r="B23" s="64"/>
      <c r="C23" s="94"/>
      <c r="D23" s="64"/>
      <c r="E23" s="65"/>
      <c r="F23" s="65"/>
      <c r="G23" s="65"/>
      <c r="H23" s="66"/>
    </row>
    <row r="24" spans="1:8" s="10" customFormat="1" ht="19.5" thickBot="1" x14ac:dyDescent="0.35">
      <c r="A24" s="14"/>
      <c r="B24" s="15"/>
      <c r="C24" s="88"/>
      <c r="D24" s="67" t="s">
        <v>28</v>
      </c>
      <c r="E24" s="68">
        <f>+E8+E13</f>
        <v>4026753374.6999998</v>
      </c>
      <c r="F24" s="68">
        <f>+F8+F13</f>
        <v>3934907246.6999998</v>
      </c>
      <c r="G24" s="68">
        <f>+G8+G13</f>
        <v>91846128.00000006</v>
      </c>
      <c r="H24" s="69">
        <f>+F24/E24</f>
        <v>0.97719102228185439</v>
      </c>
    </row>
    <row r="25" spans="1:8" ht="13.5" thickBot="1" x14ac:dyDescent="0.25">
      <c r="A25" s="70"/>
      <c r="B25" s="71"/>
      <c r="C25" s="95"/>
      <c r="D25" s="71"/>
      <c r="E25" s="72"/>
      <c r="F25" s="72"/>
      <c r="G25" s="72"/>
      <c r="H25" s="73"/>
    </row>
    <row r="27" spans="1:8" x14ac:dyDescent="0.2">
      <c r="F27" s="75"/>
    </row>
    <row r="28" spans="1:8" x14ac:dyDescent="0.2">
      <c r="F28" s="75"/>
    </row>
    <row r="29" spans="1:8" x14ac:dyDescent="0.2">
      <c r="F29" s="75"/>
    </row>
    <row r="33" spans="6:6" x14ac:dyDescent="0.2">
      <c r="F33" s="75"/>
    </row>
    <row r="34" spans="6:6" x14ac:dyDescent="0.2">
      <c r="F34" s="75"/>
    </row>
    <row r="35" spans="6:6" x14ac:dyDescent="0.2">
      <c r="F35" s="75"/>
    </row>
    <row r="36" spans="6:6" x14ac:dyDescent="0.2">
      <c r="F36" s="75"/>
    </row>
    <row r="37" spans="6:6" x14ac:dyDescent="0.2">
      <c r="F37" s="75"/>
    </row>
    <row r="38" spans="6:6" x14ac:dyDescent="0.2">
      <c r="F38" s="75"/>
    </row>
    <row r="39" spans="6:6" x14ac:dyDescent="0.2">
      <c r="F39" s="75"/>
    </row>
    <row r="40" spans="6:6" x14ac:dyDescent="0.2">
      <c r="F40" s="75"/>
    </row>
    <row r="41" spans="6:6" x14ac:dyDescent="0.2">
      <c r="F41" s="75"/>
    </row>
    <row r="42" spans="6:6" x14ac:dyDescent="0.2">
      <c r="F42" s="75"/>
    </row>
    <row r="43" spans="6:6" x14ac:dyDescent="0.2">
      <c r="F43" s="75"/>
    </row>
    <row r="44" spans="6:6" x14ac:dyDescent="0.2">
      <c r="F44" s="75"/>
    </row>
    <row r="45" spans="6:6" x14ac:dyDescent="0.2">
      <c r="F45" s="75"/>
    </row>
    <row r="46" spans="6:6" x14ac:dyDescent="0.2">
      <c r="F46" s="75"/>
    </row>
    <row r="47" spans="6:6" x14ac:dyDescent="0.2">
      <c r="F47" s="75"/>
    </row>
    <row r="48" spans="6:6" x14ac:dyDescent="0.2">
      <c r="F48" s="75"/>
    </row>
    <row r="49" spans="6:6" x14ac:dyDescent="0.2">
      <c r="F49" s="75"/>
    </row>
    <row r="50" spans="6:6" x14ac:dyDescent="0.2">
      <c r="F50" s="75"/>
    </row>
    <row r="51" spans="6:6" x14ac:dyDescent="0.2">
      <c r="F51" s="75"/>
    </row>
    <row r="52" spans="6:6" x14ac:dyDescent="0.2">
      <c r="F52" s="75"/>
    </row>
    <row r="53" spans="6:6" x14ac:dyDescent="0.2">
      <c r="F53" s="75"/>
    </row>
    <row r="54" spans="6:6" x14ac:dyDescent="0.2">
      <c r="F54" s="75"/>
    </row>
    <row r="55" spans="6:6" x14ac:dyDescent="0.2">
      <c r="F55" s="75"/>
    </row>
    <row r="56" spans="6:6" x14ac:dyDescent="0.2">
      <c r="F56" s="75"/>
    </row>
    <row r="57" spans="6:6" x14ac:dyDescent="0.2">
      <c r="F57" s="75"/>
    </row>
    <row r="58" spans="6:6" x14ac:dyDescent="0.2">
      <c r="F58" s="75"/>
    </row>
  </sheetData>
  <sheetProtection algorithmName="SHA-512" hashValue="MXD97irhLfXS68Z/HZN/kwlmWmCAVgD42969g0Qgg+i2PzmJRuB/izY3X32V6XcKwWfGzeYU19nb9febL6VWdQ==" saltValue="pf0oZ/9sMlnfEHQNYfUy+Q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AGT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German Elias Romero Cruz</cp:lastModifiedBy>
  <dcterms:created xsi:type="dcterms:W3CDTF">2019-09-02T19:59:52Z</dcterms:created>
  <dcterms:modified xsi:type="dcterms:W3CDTF">2019-09-17T19:32:23Z</dcterms:modified>
</cp:coreProperties>
</file>