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240" yWindow="165" windowWidth="20115" windowHeight="7620" tabRatio="305"/>
  </bookViews>
  <sheets>
    <sheet name="JULIO" sheetId="2" r:id="rId1"/>
  </sheets>
  <calcPr calcId="125725"/>
</workbook>
</file>

<file path=xl/calcChain.xml><?xml version="1.0" encoding="utf-8"?>
<calcChain xmlns="http://schemas.openxmlformats.org/spreadsheetml/2006/main">
  <c r="AJ109" i="2"/>
  <c r="AJ69"/>
  <c r="AI66"/>
  <c r="AJ66" s="1"/>
  <c r="AJ98"/>
  <c r="AI97"/>
  <c r="AJ97" s="1"/>
  <c r="AH94"/>
  <c r="AJ71"/>
  <c r="AJ79"/>
  <c r="AH107" l="1"/>
  <c r="AH30"/>
  <c r="AJ80"/>
  <c r="AJ68"/>
  <c r="AI67"/>
  <c r="AJ62"/>
  <c r="AJ63"/>
  <c r="AJ64"/>
  <c r="AJ65"/>
  <c r="AJ61"/>
  <c r="AI60"/>
  <c r="AJ115" l="1"/>
  <c r="AJ116"/>
  <c r="AJ119"/>
  <c r="AJ120"/>
  <c r="AJ114"/>
  <c r="AJ118" l="1"/>
  <c r="AI10" l="1"/>
  <c r="AI5"/>
  <c r="AJ42"/>
  <c r="AJ22"/>
  <c r="AJ13"/>
  <c r="AJ7"/>
  <c r="AI34"/>
  <c r="AI38"/>
  <c r="AI14"/>
  <c r="AJ117"/>
  <c r="AJ121" s="1"/>
  <c r="AJ70" l="1"/>
  <c r="AJ111" l="1"/>
  <c r="AJ108"/>
  <c r="AJ106"/>
  <c r="AJ104"/>
  <c r="AJ102"/>
  <c r="AJ101"/>
  <c r="AJ100"/>
  <c r="AJ96"/>
  <c r="AJ94"/>
  <c r="AJ93"/>
  <c r="AJ91"/>
  <c r="AJ89"/>
  <c r="AJ88"/>
  <c r="AJ87"/>
  <c r="AJ86"/>
  <c r="AJ85"/>
  <c r="AJ83"/>
  <c r="AJ82"/>
  <c r="AJ78"/>
  <c r="AJ77"/>
  <c r="AJ76" s="1"/>
  <c r="AJ75"/>
  <c r="AJ74"/>
  <c r="AJ73"/>
  <c r="AJ72"/>
  <c r="AJ59"/>
  <c r="AJ58"/>
  <c r="AJ53"/>
  <c r="AJ51"/>
  <c r="AJ47"/>
  <c r="AJ46"/>
  <c r="AJ45"/>
  <c r="AJ44"/>
  <c r="AJ43"/>
  <c r="AJ41"/>
  <c r="AJ40"/>
  <c r="AJ39"/>
  <c r="AJ37"/>
  <c r="AJ36"/>
  <c r="AJ35"/>
  <c r="AJ32"/>
  <c r="AJ31"/>
  <c r="AJ29"/>
  <c r="AJ28"/>
  <c r="AJ24"/>
  <c r="AJ23"/>
  <c r="AJ21"/>
  <c r="AJ20"/>
  <c r="AJ19"/>
  <c r="AJ18"/>
  <c r="AJ17"/>
  <c r="AJ16"/>
  <c r="AJ15"/>
  <c r="AJ12"/>
  <c r="AJ11"/>
  <c r="AJ9"/>
  <c r="AJ8"/>
  <c r="AJ6"/>
  <c r="AJ5" l="1"/>
  <c r="AJ107"/>
  <c r="AJ67"/>
  <c r="AJ10"/>
  <c r="AJ26"/>
  <c r="AI121" l="1"/>
  <c r="AH121"/>
  <c r="AI107"/>
  <c r="AI105"/>
  <c r="AH105"/>
  <c r="AI103"/>
  <c r="AH103"/>
  <c r="AI99"/>
  <c r="AH99"/>
  <c r="AI95"/>
  <c r="AH95"/>
  <c r="AI92"/>
  <c r="AH92"/>
  <c r="AI90"/>
  <c r="AH90"/>
  <c r="AI84"/>
  <c r="AH84"/>
  <c r="AI81"/>
  <c r="AH81"/>
  <c r="AI76"/>
  <c r="AH76"/>
  <c r="AH67"/>
  <c r="AH60"/>
  <c r="AI57"/>
  <c r="AH57"/>
  <c r="AI55"/>
  <c r="AI52"/>
  <c r="AH52"/>
  <c r="AI50"/>
  <c r="AH50"/>
  <c r="AH38"/>
  <c r="AH34"/>
  <c r="AI30"/>
  <c r="AI27"/>
  <c r="AH27"/>
  <c r="AH14"/>
  <c r="AH10"/>
  <c r="AH5"/>
  <c r="AJ56"/>
  <c r="AJ52"/>
  <c r="AI110"/>
  <c r="AH110"/>
  <c r="AH49" l="1"/>
  <c r="AH55"/>
  <c r="AI54"/>
  <c r="AI49"/>
  <c r="AH33"/>
  <c r="AH4" s="1"/>
  <c r="AI33"/>
  <c r="AI4" s="1"/>
  <c r="AJ14"/>
  <c r="AI48" l="1"/>
  <c r="AH54"/>
  <c r="AH48" s="1"/>
  <c r="AJ95" l="1"/>
  <c r="AJ99"/>
  <c r="AJ105"/>
  <c r="AJ55"/>
  <c r="AJ90"/>
  <c r="AJ50"/>
  <c r="AJ103"/>
  <c r="AJ110"/>
  <c r="AI112"/>
  <c r="AI122" s="1"/>
  <c r="AJ81"/>
  <c r="AJ92"/>
  <c r="AJ27"/>
  <c r="AJ60"/>
  <c r="AJ34"/>
  <c r="AJ38"/>
  <c r="AJ84"/>
  <c r="AJ30"/>
  <c r="AJ57"/>
  <c r="AH112"/>
  <c r="AH122" s="1"/>
  <c r="AJ54" l="1"/>
  <c r="AJ49"/>
  <c r="AJ33"/>
  <c r="AJ4" s="1"/>
  <c r="AJ48" l="1"/>
  <c r="AJ112" l="1"/>
  <c r="AJ122" l="1"/>
</calcChain>
</file>

<file path=xl/sharedStrings.xml><?xml version="1.0" encoding="utf-8"?>
<sst xmlns="http://schemas.openxmlformats.org/spreadsheetml/2006/main" count="1213" uniqueCount="168">
  <si>
    <t>TIPO</t>
  </si>
  <si>
    <t>CTA</t>
  </si>
  <si>
    <t>SUBC</t>
  </si>
  <si>
    <t>OBJG</t>
  </si>
  <si>
    <t>ORD</t>
  </si>
  <si>
    <t>SORD</t>
  </si>
  <si>
    <t>CONCEPTO</t>
  </si>
  <si>
    <t>FUENTE</t>
  </si>
  <si>
    <t>SITUACION</t>
  </si>
  <si>
    <t>REC.</t>
  </si>
  <si>
    <t>RECURSO</t>
  </si>
  <si>
    <t>A</t>
  </si>
  <si>
    <t>Nación</t>
  </si>
  <si>
    <t>CSF</t>
  </si>
  <si>
    <t>10</t>
  </si>
  <si>
    <t>RECURSOS CORRIENTES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</si>
  <si>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</si>
  <si>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</si>
  <si>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</si>
  <si>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</si>
  <si>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</si>
  <si>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</si>
  <si>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</si>
  <si>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</si>
  <si>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</si>
  <si>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</si>
  <si>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</si>
  <si>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</si>
  <si>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</si>
  <si>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</si>
  <si>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</si>
  <si>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</si>
  <si>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</si>
  <si>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</si>
  <si>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</si>
  <si>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</si>
  <si>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</si>
  <si>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</si>
  <si>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</si>
  <si>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</si>
  <si>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</si>
  <si>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</si>
  <si>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</si>
  <si>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92</t>
  </si>
  <si>
    <t>BONIFICACION DE DIRECCION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</si>
  <si>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</si>
  <si>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</si>
  <si>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</si>
  <si>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</si>
  <si>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</si>
  <si>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</si>
  <si>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</si>
  <si>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</si>
  <si>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</si>
  <si>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</si>
  <si>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</si>
  <si>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</si>
  <si>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</si>
  <si>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</si>
  <si>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</si>
  <si>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</si>
  <si>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</si>
  <si>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</si>
  <si>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</si>
  <si>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</si>
  <si>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</si>
  <si>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</si>
  <si>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8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</si>
  <si>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</si>
  <si>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</si>
  <si>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</si>
  <si>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</si>
  <si>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</si>
  <si>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</si>
  <si>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</si>
  <si>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</si>
  <si>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</si>
  <si>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</si>
  <si>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</si>
  <si>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</si>
  <si>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</si>
  <si>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</si>
  <si>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</si>
  <si>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</si>
  <si>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</si>
  <si>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</si>
  <si>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</si>
  <si>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DOTACION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</si>
  <si>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</si>
  <si>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</si>
  <si>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</si>
  <si>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</si>
  <si>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</si>
  <si>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</si>
  <si>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</si>
  <si>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</si>
  <si>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</si>
  <si>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</si>
  <si>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</si>
  <si>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</si>
  <si>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</si>
  <si>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</si>
  <si>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</si>
  <si>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</si>
  <si>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</si>
  <si>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</si>
  <si>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</si>
  <si>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SUSCRIPCIONES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</si>
  <si>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</si>
  <si>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</si>
  <si>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</si>
  <si>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</si>
  <si>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</si>
  <si>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</si>
  <si>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</si>
  <si>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</si>
  <si>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</si>
  <si>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</si>
  <si>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</si>
  <si>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</si>
  <si>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</si>
  <si>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</si>
  <si>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</si>
  <si>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</si>
  <si>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</si>
  <si>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</si>
  <si>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</si>
  <si>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</si>
  <si>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OTROS SERVICIOS PARA CAPACITACION, BIENESTAR SOCIAL Y ESTIMULOS</t>
  </si>
  <si>
    <t>22</t>
  </si>
  <si>
    <t>GASTOS FINANCIEROS</t>
  </si>
  <si>
    <t>COMISIONES BANCARIAS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</si>
  <si>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</si>
  <si>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</si>
  <si>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</si>
  <si>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</si>
  <si>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</si>
  <si>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</si>
  <si>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REC CORRIENTES</t>
  </si>
  <si>
    <t>CUOTA DE AUDITAJE CONTRANAL</t>
  </si>
  <si>
    <t>TRANSFERENCIAS AL SECTOR PUBLICO</t>
  </si>
  <si>
    <t>SSF</t>
  </si>
  <si>
    <t>OTROS RECURSOS DEL TESORO</t>
  </si>
  <si>
    <t>0212</t>
  </si>
  <si>
    <t>1000</t>
  </si>
  <si>
    <t>0299</t>
  </si>
  <si>
    <t>C</t>
  </si>
  <si>
    <t>INVERSION</t>
  </si>
  <si>
    <t>IMPLEMENTACION DE ACTIVIDADES DE DESARROLLO ECONOMICO DE FAMILIAS, COMUNIDADES Y TERRITORIOS AFECTADOS POR LA PRESENCIA DE CULTIVOS DE USO ILICITO Y CONFLICTO ARMADO</t>
  </si>
  <si>
    <t>IMPLEMENTACION DE ACTIVIDADES PARA ESTRUCTURAR Y COFINANCIAR PROYECTOS ESTRATEGICOS EN ZONAS AFECTADAS POR CULTIVOS DE USO ILICITO Y POR EL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</si>
  <si>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</si>
  <si>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</si>
  <si>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</si>
  <si>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RECURSOS DEL CREDITO EXTERNO PREVIA AUTORIZACION</t>
  </si>
  <si>
    <t>SUBTOTAL FUNCIONAMIENTO</t>
  </si>
  <si>
    <t>SUBTOTAL  INVERSION</t>
  </si>
  <si>
    <t>PRESUPUESTO INICIAL</t>
  </si>
  <si>
    <t>MODIFICACIONES</t>
  </si>
  <si>
    <t>CREDITOS</t>
  </si>
  <si>
    <t>CONTRACREDITOS</t>
  </si>
  <si>
    <t>PRESUPUESTO FINAL DEL PERIODO</t>
  </si>
  <si>
    <t>PRIMA DE COORDINACION</t>
  </si>
  <si>
    <t>OTROS GASTOS PERSONALES - DISTRIBUCION PREVIO CONCEPTO DGPPN</t>
  </si>
  <si>
    <t>MANTENIMIENTO DE VÍAS, ESTRUCTURAS Y REDES</t>
  </si>
  <si>
    <t>TOTAL PRESUPUESTO 2017</t>
  </si>
  <si>
    <t>021400 - AGENCIA DE RENOVACION DEL TERRITORIO - MODIFICACIONES PRESUPUESTALES JULIO 2017</t>
  </si>
  <si>
    <t>MANTENIMIENTO EQUIPO COMUNICACIONES Y COMPUTACION</t>
  </si>
  <si>
    <t>SERVICIOS DE TRANSMISION DE INFORMACION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</si>
</sst>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rgb="FFDCDCDC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/>
      <bottom/>
      <diagonal/>
    </border>
    <border>
      <left/>
      <right style="thin">
        <color auto="1"/>
      </right>
      <top style="double">
        <color rgb="FF000000"/>
      </top>
      <bottom/>
      <diagonal/>
    </border>
    <border>
      <left/>
      <right style="thin">
        <color auto="1"/>
      </right>
      <top/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auto="1"/>
      </right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3" fillId="2" borderId="24" xfId="0" applyNumberFormat="1" applyFont="1" applyFill="1" applyBorder="1" applyAlignment="1">
      <alignment horizontal="center" vertical="top" readingOrder="1"/>
    </xf>
    <xf numFmtId="0" fontId="3" fillId="2" borderId="25" xfId="0" applyNumberFormat="1" applyFont="1" applyFill="1" applyBorder="1" applyAlignment="1">
      <alignment horizontal="center" vertical="top" readingOrder="1"/>
    </xf>
    <xf numFmtId="0" fontId="3" fillId="2" borderId="26" xfId="0" applyNumberFormat="1" applyFont="1" applyFill="1" applyBorder="1" applyAlignment="1">
      <alignment horizontal="center" vertical="top" readingOrder="1"/>
    </xf>
    <xf numFmtId="0" fontId="4" fillId="2" borderId="0" xfId="0" applyFont="1" applyFill="1" applyBorder="1" applyAlignment="1"/>
    <xf numFmtId="0" fontId="5" fillId="4" borderId="17" xfId="0" applyNumberFormat="1" applyFont="1" applyFill="1" applyBorder="1" applyAlignment="1">
      <alignment vertical="center" readingOrder="1"/>
    </xf>
    <xf numFmtId="0" fontId="5" fillId="4" borderId="12" xfId="0" applyNumberFormat="1" applyFont="1" applyFill="1" applyBorder="1" applyAlignment="1">
      <alignment vertical="center" readingOrder="1"/>
    </xf>
    <xf numFmtId="0" fontId="5" fillId="5" borderId="13" xfId="0" applyNumberFormat="1" applyFont="1" applyFill="1" applyBorder="1" applyAlignment="1">
      <alignment vertical="center"/>
    </xf>
    <xf numFmtId="0" fontId="5" fillId="5" borderId="14" xfId="0" applyNumberFormat="1" applyFont="1" applyFill="1" applyBorder="1" applyAlignment="1">
      <alignment vertical="center"/>
    </xf>
    <xf numFmtId="0" fontId="5" fillId="4" borderId="2" xfId="0" applyNumberFormat="1" applyFont="1" applyFill="1" applyBorder="1" applyAlignment="1">
      <alignment horizontal="center" vertical="center" readingOrder="1"/>
    </xf>
    <xf numFmtId="164" fontId="5" fillId="4" borderId="22" xfId="2" applyFont="1" applyFill="1" applyBorder="1" applyAlignment="1">
      <alignment horizontal="center" vertical="center" wrapText="1" readingOrder="1"/>
    </xf>
    <xf numFmtId="164" fontId="5" fillId="4" borderId="18" xfId="2" applyFont="1" applyFill="1" applyBorder="1" applyAlignment="1">
      <alignment horizontal="center" vertical="center" wrapText="1" readingOrder="1"/>
    </xf>
    <xf numFmtId="164" fontId="5" fillId="4" borderId="19" xfId="2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/>
    </xf>
    <xf numFmtId="0" fontId="5" fillId="4" borderId="5" xfId="0" applyNumberFormat="1" applyFont="1" applyFill="1" applyBorder="1" applyAlignment="1">
      <alignment vertical="center" readingOrder="1"/>
    </xf>
    <xf numFmtId="0" fontId="5" fillId="4" borderId="0" xfId="0" applyNumberFormat="1" applyFont="1" applyFill="1" applyBorder="1" applyAlignment="1">
      <alignment vertical="center" readingOrder="1"/>
    </xf>
    <xf numFmtId="0" fontId="5" fillId="5" borderId="0" xfId="0" applyNumberFormat="1" applyFont="1" applyFill="1" applyBorder="1" applyAlignment="1">
      <alignment vertical="center"/>
    </xf>
    <xf numFmtId="0" fontId="5" fillId="4" borderId="7" xfId="0" applyNumberFormat="1" applyFont="1" applyFill="1" applyBorder="1" applyAlignment="1">
      <alignment horizontal="center" vertical="center" readingOrder="1"/>
    </xf>
    <xf numFmtId="164" fontId="5" fillId="4" borderId="23" xfId="2" applyFont="1" applyFill="1" applyBorder="1" applyAlignment="1">
      <alignment horizontal="center" vertical="center" wrapText="1" readingOrder="1"/>
    </xf>
    <xf numFmtId="164" fontId="5" fillId="4" borderId="15" xfId="2" applyFont="1" applyFill="1" applyBorder="1" applyAlignment="1">
      <alignment horizontal="center" vertical="center" wrapText="1" readingOrder="1"/>
    </xf>
    <xf numFmtId="164" fontId="5" fillId="4" borderId="20" xfId="2" applyFont="1" applyFill="1" applyBorder="1" applyAlignment="1">
      <alignment horizontal="center" vertical="center" wrapText="1" readingOrder="1"/>
    </xf>
    <xf numFmtId="0" fontId="7" fillId="6" borderId="10" xfId="0" applyNumberFormat="1" applyFont="1" applyFill="1" applyBorder="1" applyAlignment="1">
      <alignment vertical="center" readingOrder="1"/>
    </xf>
    <xf numFmtId="0" fontId="7" fillId="6" borderId="11" xfId="0" applyNumberFormat="1" applyFont="1" applyFill="1" applyBorder="1" applyAlignment="1">
      <alignment vertical="center" readingOrder="1"/>
    </xf>
    <xf numFmtId="0" fontId="7" fillId="6" borderId="11" xfId="0" applyFont="1" applyFill="1" applyBorder="1" applyAlignment="1"/>
    <xf numFmtId="0" fontId="7" fillId="6" borderId="11" xfId="0" applyNumberFormat="1" applyFont="1" applyFill="1" applyBorder="1" applyAlignment="1">
      <alignment horizontal="center" vertical="center" readingOrder="1"/>
    </xf>
    <xf numFmtId="0" fontId="7" fillId="6" borderId="11" xfId="0" applyFont="1" applyFill="1" applyBorder="1" applyAlignment="1">
      <alignment horizontal="left"/>
    </xf>
    <xf numFmtId="164" fontId="7" fillId="6" borderId="11" xfId="2" applyFont="1" applyFill="1" applyBorder="1" applyAlignment="1">
      <alignment horizontal="right" vertical="center" readingOrder="1"/>
    </xf>
    <xf numFmtId="165" fontId="7" fillId="6" borderId="27" xfId="1" applyNumberFormat="1" applyFont="1" applyFill="1" applyBorder="1" applyAlignment="1">
      <alignment horizontal="right" vertical="center" readingOrder="1"/>
    </xf>
    <xf numFmtId="16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9" fillId="3" borderId="3" xfId="0" applyNumberFormat="1" applyFont="1" applyFill="1" applyBorder="1" applyAlignment="1">
      <alignment vertical="center" readingOrder="1"/>
    </xf>
    <xf numFmtId="0" fontId="9" fillId="3" borderId="1" xfId="0" applyNumberFormat="1" applyFont="1" applyFill="1" applyBorder="1" applyAlignment="1">
      <alignment vertical="center" readingOrder="1"/>
    </xf>
    <xf numFmtId="0" fontId="10" fillId="3" borderId="1" xfId="0" applyFont="1" applyFill="1" applyBorder="1" applyAlignment="1"/>
    <xf numFmtId="0" fontId="9" fillId="3" borderId="1" xfId="0" applyNumberFormat="1" applyFont="1" applyFill="1" applyBorder="1" applyAlignment="1">
      <alignment horizontal="center" vertical="center" readingOrder="1"/>
    </xf>
    <xf numFmtId="0" fontId="10" fillId="3" borderId="1" xfId="0" applyFont="1" applyFill="1" applyBorder="1" applyAlignment="1">
      <alignment horizontal="left"/>
    </xf>
    <xf numFmtId="164" fontId="9" fillId="3" borderId="1" xfId="2" applyFont="1" applyFill="1" applyBorder="1" applyAlignment="1">
      <alignment horizontal="right" vertical="center" readingOrder="1"/>
    </xf>
    <xf numFmtId="165" fontId="9" fillId="3" borderId="4" xfId="1" applyNumberFormat="1" applyFont="1" applyFill="1" applyBorder="1" applyAlignment="1">
      <alignment horizontal="right" vertical="center" readingOrder="1"/>
    </xf>
    <xf numFmtId="0" fontId="11" fillId="0" borderId="5" xfId="0" applyNumberFormat="1" applyFont="1" applyFill="1" applyBorder="1" applyAlignment="1">
      <alignment vertical="center" readingOrder="1"/>
    </xf>
    <xf numFmtId="0" fontId="11" fillId="0" borderId="0" xfId="0" applyNumberFormat="1" applyFont="1" applyFill="1" applyBorder="1" applyAlignment="1">
      <alignment horizontal="center" vertical="center" readingOrder="1"/>
    </xf>
    <xf numFmtId="0" fontId="11" fillId="0" borderId="0" xfId="0" applyNumberFormat="1" applyFont="1" applyFill="1" applyBorder="1" applyAlignment="1">
      <alignment vertical="center" readingOrder="1"/>
    </xf>
    <xf numFmtId="0" fontId="8" fillId="0" borderId="0" xfId="0" applyFont="1" applyFill="1" applyBorder="1" applyAlignment="1">
      <alignment horizontal="left"/>
    </xf>
    <xf numFmtId="164" fontId="11" fillId="0" borderId="0" xfId="2" applyFont="1" applyFill="1" applyBorder="1" applyAlignment="1">
      <alignment horizontal="right" vertical="center" readingOrder="1"/>
    </xf>
    <xf numFmtId="164" fontId="8" fillId="0" borderId="16" xfId="2" applyFont="1" applyFill="1" applyBorder="1" applyAlignment="1"/>
    <xf numFmtId="164" fontId="8" fillId="0" borderId="21" xfId="2" applyFont="1" applyFill="1" applyBorder="1" applyAlignment="1"/>
    <xf numFmtId="4" fontId="8" fillId="0" borderId="0" xfId="0" applyNumberFormat="1" applyFont="1" applyFill="1" applyBorder="1" applyAlignment="1"/>
    <xf numFmtId="0" fontId="9" fillId="0" borderId="5" xfId="0" applyNumberFormat="1" applyFont="1" applyFill="1" applyBorder="1" applyAlignment="1">
      <alignment vertical="center" readingOrder="1"/>
    </xf>
    <xf numFmtId="0" fontId="9" fillId="0" borderId="0" xfId="0" applyNumberFormat="1" applyFont="1" applyFill="1" applyBorder="1" applyAlignment="1">
      <alignment vertical="center" readingOrder="1"/>
    </xf>
    <xf numFmtId="0" fontId="10" fillId="0" borderId="0" xfId="0" applyFont="1" applyFill="1" applyBorder="1" applyAlignment="1"/>
    <xf numFmtId="0" fontId="9" fillId="0" borderId="0" xfId="0" applyNumberFormat="1" applyFont="1" applyFill="1" applyBorder="1" applyAlignment="1">
      <alignment horizontal="center" vertical="center" readingOrder="1"/>
    </xf>
    <xf numFmtId="0" fontId="10" fillId="0" borderId="0" xfId="0" applyFont="1" applyFill="1" applyBorder="1" applyAlignment="1">
      <alignment horizontal="left"/>
    </xf>
    <xf numFmtId="164" fontId="9" fillId="0" borderId="0" xfId="2" applyFont="1" applyFill="1" applyBorder="1" applyAlignment="1">
      <alignment horizontal="right" vertical="center" readingOrder="1"/>
    </xf>
    <xf numFmtId="164" fontId="10" fillId="0" borderId="16" xfId="2" applyFont="1" applyFill="1" applyBorder="1" applyAlignment="1"/>
    <xf numFmtId="164" fontId="10" fillId="0" borderId="21" xfId="2" applyFont="1" applyFill="1" applyBorder="1" applyAlignment="1"/>
    <xf numFmtId="0" fontId="7" fillId="6" borderId="3" xfId="0" applyNumberFormat="1" applyFont="1" applyFill="1" applyBorder="1" applyAlignment="1">
      <alignment vertical="center" readingOrder="1"/>
    </xf>
    <xf numFmtId="0" fontId="7" fillId="6" borderId="1" xfId="0" applyNumberFormat="1" applyFont="1" applyFill="1" applyBorder="1" applyAlignment="1">
      <alignment vertical="center" readingOrder="1"/>
    </xf>
    <xf numFmtId="0" fontId="7" fillId="6" borderId="1" xfId="0" applyFont="1" applyFill="1" applyBorder="1" applyAlignment="1"/>
    <xf numFmtId="0" fontId="7" fillId="6" borderId="1" xfId="0" applyNumberFormat="1" applyFont="1" applyFill="1" applyBorder="1" applyAlignment="1">
      <alignment horizontal="center" vertical="center" readingOrder="1"/>
    </xf>
    <xf numFmtId="0" fontId="7" fillId="6" borderId="1" xfId="0" applyFont="1" applyFill="1" applyBorder="1" applyAlignment="1">
      <alignment horizontal="left"/>
    </xf>
    <xf numFmtId="164" fontId="7" fillId="6" borderId="1" xfId="2" applyFont="1" applyFill="1" applyBorder="1" applyAlignment="1">
      <alignment horizontal="right" vertical="center" readingOrder="1"/>
    </xf>
    <xf numFmtId="165" fontId="7" fillId="6" borderId="4" xfId="1" applyNumberFormat="1" applyFont="1" applyFill="1" applyBorder="1" applyAlignment="1">
      <alignment horizontal="right" vertical="center" readingOrder="1"/>
    </xf>
    <xf numFmtId="0" fontId="5" fillId="5" borderId="3" xfId="0" applyNumberFormat="1" applyFont="1" applyFill="1" applyBorder="1" applyAlignment="1">
      <alignment vertical="center" readingOrder="1"/>
    </xf>
    <xf numFmtId="0" fontId="5" fillId="5" borderId="1" xfId="0" applyNumberFormat="1" applyFont="1" applyFill="1" applyBorder="1" applyAlignment="1">
      <alignment vertical="center" readingOrder="1"/>
    </xf>
    <xf numFmtId="0" fontId="5" fillId="5" borderId="1" xfId="0" applyFont="1" applyFill="1" applyBorder="1" applyAlignment="1"/>
    <xf numFmtId="0" fontId="5" fillId="5" borderId="1" xfId="0" applyNumberFormat="1" applyFont="1" applyFill="1" applyBorder="1" applyAlignment="1">
      <alignment horizontal="center" vertical="center" readingOrder="1"/>
    </xf>
    <xf numFmtId="0" fontId="5" fillId="5" borderId="1" xfId="0" applyFont="1" applyFill="1" applyBorder="1" applyAlignment="1">
      <alignment horizontal="left"/>
    </xf>
    <xf numFmtId="164" fontId="5" fillId="5" borderId="1" xfId="2" applyFont="1" applyFill="1" applyBorder="1" applyAlignment="1">
      <alignment horizontal="right" vertical="center" readingOrder="1"/>
    </xf>
    <xf numFmtId="164" fontId="5" fillId="5" borderId="4" xfId="2" applyFont="1" applyFill="1" applyBorder="1" applyAlignment="1">
      <alignment horizontal="right" vertical="center" readingOrder="1"/>
    </xf>
    <xf numFmtId="0" fontId="9" fillId="2" borderId="3" xfId="0" applyNumberFormat="1" applyFont="1" applyFill="1" applyBorder="1" applyAlignment="1">
      <alignment vertical="center" readingOrder="1"/>
    </xf>
    <xf numFmtId="0" fontId="9" fillId="2" borderId="1" xfId="0" applyNumberFormat="1" applyFont="1" applyFill="1" applyBorder="1" applyAlignment="1">
      <alignment vertical="center" readingOrder="1"/>
    </xf>
    <xf numFmtId="0" fontId="10" fillId="2" borderId="1" xfId="0" applyFont="1" applyFill="1" applyBorder="1" applyAlignment="1"/>
    <xf numFmtId="0" fontId="9" fillId="2" borderId="1" xfId="0" applyNumberFormat="1" applyFont="1" applyFill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left"/>
    </xf>
    <xf numFmtId="164" fontId="9" fillId="2" borderId="1" xfId="2" applyFont="1" applyFill="1" applyBorder="1" applyAlignment="1">
      <alignment horizontal="right" vertical="center" readingOrder="1"/>
    </xf>
    <xf numFmtId="164" fontId="9" fillId="3" borderId="4" xfId="2" applyFont="1" applyFill="1" applyBorder="1" applyAlignment="1">
      <alignment horizontal="right" vertical="center" readingOrder="1"/>
    </xf>
    <xf numFmtId="0" fontId="11" fillId="0" borderId="0" xfId="0" applyNumberFormat="1" applyFont="1" applyFill="1" applyBorder="1" applyAlignment="1">
      <alignment horizontal="left" vertical="center" readingOrder="1"/>
    </xf>
    <xf numFmtId="0" fontId="9" fillId="3" borderId="5" xfId="0" applyNumberFormat="1" applyFont="1" applyFill="1" applyBorder="1" applyAlignment="1">
      <alignment vertical="center" readingOrder="1"/>
    </xf>
    <xf numFmtId="0" fontId="11" fillId="3" borderId="5" xfId="0" applyNumberFormat="1" applyFont="1" applyFill="1" applyBorder="1" applyAlignment="1">
      <alignment vertical="center" readingOrder="1"/>
    </xf>
    <xf numFmtId="164" fontId="7" fillId="6" borderId="4" xfId="2" applyFont="1" applyFill="1" applyBorder="1" applyAlignment="1">
      <alignment horizontal="right" vertical="center" readingOrder="1"/>
    </xf>
    <xf numFmtId="0" fontId="8" fillId="0" borderId="5" xfId="0" applyFont="1" applyFill="1" applyBorder="1" applyAlignment="1"/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/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164" fontId="11" fillId="0" borderId="0" xfId="2" applyFont="1" applyFill="1" applyBorder="1" applyAlignment="1">
      <alignment horizontal="right" vertical="center" wrapText="1" readingOrder="1"/>
    </xf>
    <xf numFmtId="0" fontId="10" fillId="0" borderId="5" xfId="0" applyFont="1" applyFill="1" applyBorder="1" applyAlignment="1"/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9" fillId="0" borderId="0" xfId="0" applyNumberFormat="1" applyFont="1" applyFill="1" applyBorder="1" applyAlignment="1">
      <alignment vertical="center" wrapText="1" readingOrder="1"/>
    </xf>
    <xf numFmtId="0" fontId="10" fillId="0" borderId="0" xfId="0" applyFont="1" applyFill="1" applyBorder="1" applyAlignment="1">
      <alignment horizontal="right"/>
    </xf>
    <xf numFmtId="164" fontId="10" fillId="0" borderId="0" xfId="2" applyFont="1" applyFill="1" applyBorder="1" applyAlignment="1"/>
    <xf numFmtId="0" fontId="10" fillId="0" borderId="16" xfId="0" applyFont="1" applyFill="1" applyBorder="1" applyAlignment="1"/>
    <xf numFmtId="0" fontId="11" fillId="0" borderId="0" xfId="0" applyNumberFormat="1" applyFont="1" applyFill="1" applyBorder="1" applyAlignment="1">
      <alignment horizontal="right" vertical="center" wrapText="1" readingOrder="1"/>
    </xf>
    <xf numFmtId="164" fontId="8" fillId="0" borderId="0" xfId="2" applyFont="1" applyFill="1" applyBorder="1" applyAlignment="1"/>
    <xf numFmtId="164" fontId="8" fillId="0" borderId="5" xfId="2" applyFont="1" applyFill="1" applyBorder="1" applyAlignment="1"/>
    <xf numFmtId="164" fontId="11" fillId="0" borderId="0" xfId="2" applyFont="1" applyFill="1" applyBorder="1" applyAlignment="1">
      <alignment horizontal="center" vertical="center" wrapText="1" readingOrder="1"/>
    </xf>
    <xf numFmtId="164" fontId="8" fillId="0" borderId="0" xfId="2" applyFont="1" applyFill="1" applyBorder="1"/>
    <xf numFmtId="164" fontId="11" fillId="0" borderId="0" xfId="2" applyFont="1" applyFill="1" applyBorder="1" applyAlignment="1">
      <alignment vertical="center" wrapText="1" readingOrder="1"/>
    </xf>
    <xf numFmtId="164" fontId="11" fillId="0" borderId="0" xfId="2" applyFont="1" applyFill="1" applyBorder="1" applyAlignment="1">
      <alignment vertical="center" readingOrder="1"/>
    </xf>
    <xf numFmtId="164" fontId="11" fillId="0" borderId="16" xfId="2" applyFont="1" applyFill="1" applyBorder="1" applyAlignment="1">
      <alignment vertical="center" wrapText="1" readingOrder="1"/>
    </xf>
    <xf numFmtId="164" fontId="11" fillId="0" borderId="0" xfId="2" applyFont="1" applyFill="1" applyBorder="1" applyAlignment="1">
      <alignment horizontal="left" vertical="center" wrapText="1" readingOrder="1"/>
    </xf>
    <xf numFmtId="164" fontId="11" fillId="0" borderId="28" xfId="2" applyFont="1" applyFill="1" applyBorder="1" applyAlignment="1">
      <alignment vertical="center" wrapText="1" readingOrder="1"/>
    </xf>
    <xf numFmtId="164" fontId="11" fillId="0" borderId="16" xfId="2" applyFont="1" applyFill="1" applyBorder="1" applyAlignment="1">
      <alignment horizontal="right" vertical="center" wrapText="1" readingOrder="1"/>
    </xf>
    <xf numFmtId="0" fontId="2" fillId="6" borderId="3" xfId="0" applyNumberFormat="1" applyFont="1" applyFill="1" applyBorder="1" applyAlignment="1">
      <alignment vertical="center" readingOrder="1"/>
    </xf>
    <xf numFmtId="0" fontId="2" fillId="6" borderId="1" xfId="0" applyNumberFormat="1" applyFont="1" applyFill="1" applyBorder="1" applyAlignment="1">
      <alignment vertical="center" readingOrder="1"/>
    </xf>
    <xf numFmtId="0" fontId="2" fillId="6" borderId="1" xfId="0" applyFont="1" applyFill="1" applyBorder="1" applyAlignment="1"/>
    <xf numFmtId="0" fontId="2" fillId="6" borderId="1" xfId="0" applyNumberFormat="1" applyFont="1" applyFill="1" applyBorder="1" applyAlignment="1">
      <alignment horizontal="center" vertical="center" readingOrder="1"/>
    </xf>
    <xf numFmtId="0" fontId="2" fillId="6" borderId="1" xfId="0" applyFont="1" applyFill="1" applyBorder="1" applyAlignment="1">
      <alignment horizontal="left"/>
    </xf>
    <xf numFmtId="164" fontId="2" fillId="6" borderId="1" xfId="2" applyFont="1" applyFill="1" applyBorder="1" applyAlignment="1">
      <alignment horizontal="right" vertical="center" readingOrder="1"/>
    </xf>
    <xf numFmtId="164" fontId="2" fillId="6" borderId="4" xfId="2" applyFont="1" applyFill="1" applyBorder="1" applyAlignment="1">
      <alignment horizontal="right" vertical="center" readingOrder="1"/>
    </xf>
    <xf numFmtId="0" fontId="12" fillId="6" borderId="6" xfId="0" applyFont="1" applyFill="1" applyBorder="1" applyAlignment="1"/>
    <xf numFmtId="0" fontId="12" fillId="6" borderId="7" xfId="0" applyFont="1" applyFill="1" applyBorder="1" applyAlignment="1"/>
    <xf numFmtId="0" fontId="12" fillId="6" borderId="8" xfId="0" applyFont="1" applyFill="1" applyBorder="1" applyAlignment="1">
      <alignment horizontal="left"/>
    </xf>
    <xf numFmtId="164" fontId="12" fillId="6" borderId="7" xfId="2" applyFont="1" applyFill="1" applyBorder="1" applyAlignment="1"/>
    <xf numFmtId="164" fontId="12" fillId="6" borderId="9" xfId="2" applyFont="1" applyFill="1" applyBorder="1" applyAlignment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DDFFFF"/>
      <color rgb="FFCCFFFF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24"/>
  <sheetViews>
    <sheetView tabSelected="1" workbookViewId="0">
      <pane xSplit="20" ySplit="4" topLeftCell="U101" activePane="bottomRight" state="frozen"/>
      <selection pane="topRight" activeCell="U1" sqref="U1"/>
      <selection pane="bottomLeft" activeCell="A5" sqref="A5"/>
      <selection pane="bottomRight" activeCell="AG115" sqref="AG115"/>
    </sheetView>
  </sheetViews>
  <sheetFormatPr baseColWidth="10" defaultColWidth="11.42578125" defaultRowHeight="11.25"/>
  <cols>
    <col min="1" max="1" width="4.42578125" style="29" customWidth="1"/>
    <col min="2" max="2" width="3.5703125" style="29" customWidth="1"/>
    <col min="3" max="3" width="1.7109375" style="29" bestFit="1" customWidth="1"/>
    <col min="4" max="4" width="4.28515625" style="29" customWidth="1"/>
    <col min="5" max="5" width="1.7109375" style="29" bestFit="1" customWidth="1"/>
    <col min="6" max="6" width="2.7109375" style="29" customWidth="1"/>
    <col min="7" max="7" width="1.7109375" style="29" bestFit="1" customWidth="1"/>
    <col min="8" max="8" width="2.42578125" style="29" customWidth="1"/>
    <col min="9" max="9" width="0.28515625" style="29" customWidth="1"/>
    <col min="10" max="10" width="2.5703125" style="29" customWidth="1"/>
    <col min="11" max="11" width="1.5703125" style="29" customWidth="1"/>
    <col min="12" max="12" width="5" style="29" customWidth="1"/>
    <col min="13" max="13" width="7" style="29" customWidth="1"/>
    <col min="14" max="19" width="2.7109375" style="29" customWidth="1"/>
    <col min="20" max="20" width="25.28515625" style="29" customWidth="1"/>
    <col min="21" max="21" width="2.42578125" style="29" customWidth="1"/>
    <col min="22" max="22" width="0.28515625" style="29" customWidth="1"/>
    <col min="23" max="23" width="1.85546875" style="29" customWidth="1"/>
    <col min="24" max="24" width="0.85546875" style="29" customWidth="1"/>
    <col min="25" max="25" width="6.7109375" style="29" customWidth="1"/>
    <col min="26" max="28" width="2.7109375" style="29" customWidth="1"/>
    <col min="29" max="29" width="4.7109375" style="29" customWidth="1"/>
    <col min="30" max="30" width="3.140625" style="29" customWidth="1"/>
    <col min="31" max="31" width="4.5703125" style="29" customWidth="1"/>
    <col min="32" max="32" width="7.28515625" style="40" customWidth="1"/>
    <col min="33" max="33" width="17.85546875" style="94" customWidth="1"/>
    <col min="34" max="34" width="14.28515625" style="94" bestFit="1" customWidth="1"/>
    <col min="35" max="35" width="14.140625" style="94" customWidth="1"/>
    <col min="36" max="36" width="18.85546875" style="94" customWidth="1"/>
    <col min="37" max="37" width="3.85546875" style="29" customWidth="1"/>
    <col min="38" max="16384" width="11.42578125" style="29"/>
  </cols>
  <sheetData>
    <row r="1" spans="1:37" s="4" customFormat="1" ht="22.9" customHeight="1" thickTop="1" thickBot="1">
      <c r="A1" s="1" t="s">
        <v>165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37" s="13" customFormat="1" ht="24.75" thickTop="1">
      <c r="A2" s="5" t="s">
        <v>0</v>
      </c>
      <c r="B2" s="6" t="s">
        <v>1</v>
      </c>
      <c r="C2" s="6" t="s">
        <v>2</v>
      </c>
      <c r="D2" s="7"/>
      <c r="E2" s="6" t="s">
        <v>3</v>
      </c>
      <c r="F2" s="7"/>
      <c r="G2" s="6" t="s">
        <v>4</v>
      </c>
      <c r="H2" s="8"/>
      <c r="I2" s="7"/>
      <c r="J2" s="6" t="s">
        <v>5</v>
      </c>
      <c r="K2" s="8"/>
      <c r="L2" s="7"/>
      <c r="M2" s="9" t="s">
        <v>6</v>
      </c>
      <c r="N2" s="9"/>
      <c r="O2" s="9"/>
      <c r="P2" s="9"/>
      <c r="Q2" s="9"/>
      <c r="R2" s="9"/>
      <c r="S2" s="9"/>
      <c r="T2" s="9"/>
      <c r="U2" s="9" t="s">
        <v>7</v>
      </c>
      <c r="V2" s="9"/>
      <c r="W2" s="9"/>
      <c r="X2" s="9"/>
      <c r="Y2" s="9"/>
      <c r="Z2" s="9" t="s">
        <v>8</v>
      </c>
      <c r="AA2" s="9"/>
      <c r="AB2" s="9"/>
      <c r="AC2" s="9" t="s">
        <v>9</v>
      </c>
      <c r="AD2" s="9" t="s">
        <v>10</v>
      </c>
      <c r="AE2" s="9"/>
      <c r="AF2" s="9"/>
      <c r="AG2" s="10" t="s">
        <v>156</v>
      </c>
      <c r="AH2" s="11" t="s">
        <v>157</v>
      </c>
      <c r="AI2" s="11"/>
      <c r="AJ2" s="12" t="s">
        <v>160</v>
      </c>
    </row>
    <row r="3" spans="1:37" s="13" customFormat="1" ht="24.75" thickBot="1">
      <c r="A3" s="14"/>
      <c r="B3" s="15"/>
      <c r="C3" s="15"/>
      <c r="D3" s="16"/>
      <c r="E3" s="15"/>
      <c r="F3" s="16"/>
      <c r="G3" s="15"/>
      <c r="H3" s="16"/>
      <c r="I3" s="16"/>
      <c r="J3" s="15"/>
      <c r="K3" s="16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8"/>
      <c r="AH3" s="19" t="s">
        <v>159</v>
      </c>
      <c r="AI3" s="19" t="s">
        <v>158</v>
      </c>
      <c r="AJ3" s="20"/>
    </row>
    <row r="4" spans="1:37" ht="14.25" thickTop="1" thickBot="1">
      <c r="A4" s="21" t="s">
        <v>11</v>
      </c>
      <c r="B4" s="22" t="s">
        <v>17</v>
      </c>
      <c r="C4" s="22"/>
      <c r="D4" s="23"/>
      <c r="E4" s="22"/>
      <c r="F4" s="23"/>
      <c r="G4" s="22"/>
      <c r="H4" s="23"/>
      <c r="I4" s="23"/>
      <c r="J4" s="22"/>
      <c r="K4" s="23"/>
      <c r="L4" s="23"/>
      <c r="M4" s="22" t="s">
        <v>18</v>
      </c>
      <c r="N4" s="23"/>
      <c r="O4" s="23"/>
      <c r="P4" s="23"/>
      <c r="Q4" s="23"/>
      <c r="R4" s="23"/>
      <c r="S4" s="23"/>
      <c r="T4" s="23"/>
      <c r="U4" s="22" t="s">
        <v>12</v>
      </c>
      <c r="V4" s="23"/>
      <c r="W4" s="23"/>
      <c r="X4" s="23"/>
      <c r="Y4" s="23"/>
      <c r="Z4" s="22" t="s">
        <v>13</v>
      </c>
      <c r="AA4" s="23"/>
      <c r="AB4" s="23"/>
      <c r="AC4" s="24" t="s">
        <v>14</v>
      </c>
      <c r="AD4" s="22" t="s">
        <v>138</v>
      </c>
      <c r="AE4" s="23"/>
      <c r="AF4" s="25"/>
      <c r="AG4" s="26">
        <v>33498863108</v>
      </c>
      <c r="AH4" s="26">
        <f>+AH5+AH10+AH14+AH27+AH30+AH33+AH25+AH26</f>
        <v>0</v>
      </c>
      <c r="AI4" s="26">
        <f>+AI5+AI10+AI14+AI27+AI30+AI33+AI25+AI26</f>
        <v>0</v>
      </c>
      <c r="AJ4" s="27">
        <f>+AJ5+AJ10+AJ14+AJ25+AJ26+AJ27+AJ30+AJ33</f>
        <v>33498863108</v>
      </c>
      <c r="AK4" s="28"/>
    </row>
    <row r="5" spans="1:37" ht="12.75" customHeight="1" thickTop="1">
      <c r="A5" s="30" t="s">
        <v>11</v>
      </c>
      <c r="B5" s="31" t="s">
        <v>17</v>
      </c>
      <c r="C5" s="31" t="s">
        <v>19</v>
      </c>
      <c r="D5" s="32"/>
      <c r="E5" s="31" t="s">
        <v>17</v>
      </c>
      <c r="F5" s="32"/>
      <c r="G5" s="31" t="s">
        <v>17</v>
      </c>
      <c r="H5" s="32"/>
      <c r="I5" s="32"/>
      <c r="J5" s="31"/>
      <c r="K5" s="32"/>
      <c r="L5" s="32"/>
      <c r="M5" s="31" t="s">
        <v>20</v>
      </c>
      <c r="N5" s="32"/>
      <c r="O5" s="32"/>
      <c r="P5" s="32"/>
      <c r="Q5" s="32"/>
      <c r="R5" s="32"/>
      <c r="S5" s="32"/>
      <c r="T5" s="32"/>
      <c r="U5" s="31" t="s">
        <v>12</v>
      </c>
      <c r="V5" s="32"/>
      <c r="W5" s="32"/>
      <c r="X5" s="32"/>
      <c r="Y5" s="32"/>
      <c r="Z5" s="31" t="s">
        <v>13</v>
      </c>
      <c r="AA5" s="32"/>
      <c r="AB5" s="32"/>
      <c r="AC5" s="33" t="s">
        <v>14</v>
      </c>
      <c r="AD5" s="31" t="s">
        <v>138</v>
      </c>
      <c r="AE5" s="32"/>
      <c r="AF5" s="34"/>
      <c r="AG5" s="35">
        <v>17462255980</v>
      </c>
      <c r="AH5" s="35">
        <f>SUM(AH6:AH9)</f>
        <v>0</v>
      </c>
      <c r="AI5" s="35">
        <f>SUM(AI6:AI9)</f>
        <v>0</v>
      </c>
      <c r="AJ5" s="36">
        <f>SUM(AJ6:AJ9)</f>
        <v>17462255980</v>
      </c>
    </row>
    <row r="6" spans="1:37" ht="12.75" customHeight="1">
      <c r="A6" s="37" t="s">
        <v>11</v>
      </c>
      <c r="B6" s="38" t="s">
        <v>17</v>
      </c>
      <c r="C6" s="38" t="s">
        <v>19</v>
      </c>
      <c r="E6" s="38" t="s">
        <v>17</v>
      </c>
      <c r="G6" s="38" t="s">
        <v>17</v>
      </c>
      <c r="J6" s="39" t="s">
        <v>17</v>
      </c>
      <c r="M6" s="39" t="s">
        <v>21</v>
      </c>
      <c r="U6" s="39" t="s">
        <v>12</v>
      </c>
      <c r="Z6" s="39" t="s">
        <v>13</v>
      </c>
      <c r="AC6" s="38" t="s">
        <v>14</v>
      </c>
      <c r="AD6" s="39" t="s">
        <v>138</v>
      </c>
      <c r="AG6" s="41">
        <v>15834091538</v>
      </c>
      <c r="AH6" s="42"/>
      <c r="AI6" s="42"/>
      <c r="AJ6" s="43">
        <f t="shared" ref="AJ6:AJ9" si="0">+AG6-AH6+AI6</f>
        <v>15834091538</v>
      </c>
    </row>
    <row r="7" spans="1:37" ht="12.75" customHeight="1">
      <c r="A7" s="37" t="s">
        <v>11</v>
      </c>
      <c r="B7" s="38" t="s">
        <v>17</v>
      </c>
      <c r="C7" s="38" t="s">
        <v>19</v>
      </c>
      <c r="E7" s="38" t="s">
        <v>17</v>
      </c>
      <c r="G7" s="38" t="s">
        <v>17</v>
      </c>
      <c r="J7" s="39" t="s">
        <v>17</v>
      </c>
      <c r="M7" s="39" t="s">
        <v>21</v>
      </c>
      <c r="U7" s="39" t="s">
        <v>12</v>
      </c>
      <c r="Z7" s="39" t="s">
        <v>141</v>
      </c>
      <c r="AC7" s="38" t="s">
        <v>14</v>
      </c>
      <c r="AD7" s="39" t="s">
        <v>138</v>
      </c>
      <c r="AG7" s="41">
        <v>478164442</v>
      </c>
      <c r="AH7" s="42"/>
      <c r="AI7" s="42"/>
      <c r="AJ7" s="43">
        <f t="shared" ref="AJ7" si="1">+AG7-AH7+AI7</f>
        <v>478164442</v>
      </c>
    </row>
    <row r="8" spans="1:37" ht="12.75" customHeight="1">
      <c r="A8" s="37" t="s">
        <v>11</v>
      </c>
      <c r="B8" s="39" t="s">
        <v>17</v>
      </c>
      <c r="C8" s="39" t="s">
        <v>19</v>
      </c>
      <c r="E8" s="39" t="s">
        <v>17</v>
      </c>
      <c r="G8" s="39" t="s">
        <v>17</v>
      </c>
      <c r="J8" s="39" t="s">
        <v>22</v>
      </c>
      <c r="M8" s="39" t="s">
        <v>23</v>
      </c>
      <c r="U8" s="39" t="s">
        <v>12</v>
      </c>
      <c r="Z8" s="39" t="s">
        <v>13</v>
      </c>
      <c r="AC8" s="38" t="s">
        <v>14</v>
      </c>
      <c r="AD8" s="39" t="s">
        <v>138</v>
      </c>
      <c r="AG8" s="41">
        <v>1000000000</v>
      </c>
      <c r="AH8" s="42"/>
      <c r="AI8" s="42"/>
      <c r="AJ8" s="43">
        <f t="shared" si="0"/>
        <v>1000000000</v>
      </c>
    </row>
    <row r="9" spans="1:37" ht="12.75" customHeight="1">
      <c r="A9" s="37" t="s">
        <v>11</v>
      </c>
      <c r="B9" s="39" t="s">
        <v>17</v>
      </c>
      <c r="C9" s="39" t="s">
        <v>19</v>
      </c>
      <c r="E9" s="39" t="s">
        <v>17</v>
      </c>
      <c r="G9" s="39" t="s">
        <v>17</v>
      </c>
      <c r="J9" s="39" t="s">
        <v>24</v>
      </c>
      <c r="M9" s="39" t="s">
        <v>25</v>
      </c>
      <c r="U9" s="39" t="s">
        <v>12</v>
      </c>
      <c r="Z9" s="39" t="s">
        <v>13</v>
      </c>
      <c r="AC9" s="38" t="s">
        <v>14</v>
      </c>
      <c r="AD9" s="39" t="s">
        <v>138</v>
      </c>
      <c r="AG9" s="41">
        <v>150000000</v>
      </c>
      <c r="AH9" s="42"/>
      <c r="AI9" s="42"/>
      <c r="AJ9" s="43">
        <f t="shared" si="0"/>
        <v>150000000</v>
      </c>
    </row>
    <row r="10" spans="1:37" ht="12.75" customHeight="1">
      <c r="A10" s="30" t="s">
        <v>11</v>
      </c>
      <c r="B10" s="31" t="s">
        <v>17</v>
      </c>
      <c r="C10" s="31" t="s">
        <v>19</v>
      </c>
      <c r="D10" s="32"/>
      <c r="E10" s="31" t="s">
        <v>17</v>
      </c>
      <c r="F10" s="32"/>
      <c r="G10" s="31" t="s">
        <v>24</v>
      </c>
      <c r="H10" s="32"/>
      <c r="I10" s="32"/>
      <c r="J10" s="31"/>
      <c r="K10" s="32"/>
      <c r="L10" s="32"/>
      <c r="M10" s="31" t="s">
        <v>26</v>
      </c>
      <c r="N10" s="32"/>
      <c r="O10" s="32"/>
      <c r="P10" s="32"/>
      <c r="Q10" s="32"/>
      <c r="R10" s="32"/>
      <c r="S10" s="32"/>
      <c r="T10" s="32"/>
      <c r="U10" s="31" t="s">
        <v>12</v>
      </c>
      <c r="V10" s="32"/>
      <c r="W10" s="32"/>
      <c r="X10" s="32"/>
      <c r="Y10" s="32"/>
      <c r="Z10" s="31" t="s">
        <v>13</v>
      </c>
      <c r="AA10" s="32"/>
      <c r="AB10" s="32"/>
      <c r="AC10" s="33" t="s">
        <v>14</v>
      </c>
      <c r="AD10" s="31" t="s">
        <v>138</v>
      </c>
      <c r="AE10" s="32"/>
      <c r="AF10" s="34"/>
      <c r="AG10" s="35">
        <v>2287753082</v>
      </c>
      <c r="AH10" s="35">
        <f t="shared" ref="AH10" si="2">SUM(AH11:AH12)</f>
        <v>0</v>
      </c>
      <c r="AI10" s="35">
        <f>SUM(AI11:AI13)</f>
        <v>0</v>
      </c>
      <c r="AJ10" s="36">
        <f>SUM(AJ11:AJ13)</f>
        <v>2287753082</v>
      </c>
    </row>
    <row r="11" spans="1:37" ht="12.75" customHeight="1">
      <c r="A11" s="37" t="s">
        <v>11</v>
      </c>
      <c r="B11" s="39" t="s">
        <v>17</v>
      </c>
      <c r="C11" s="39" t="s">
        <v>19</v>
      </c>
      <c r="E11" s="39" t="s">
        <v>17</v>
      </c>
      <c r="G11" s="39" t="s">
        <v>24</v>
      </c>
      <c r="J11" s="39" t="s">
        <v>17</v>
      </c>
      <c r="M11" s="39" t="s">
        <v>27</v>
      </c>
      <c r="U11" s="39" t="s">
        <v>12</v>
      </c>
      <c r="Z11" s="39" t="s">
        <v>13</v>
      </c>
      <c r="AC11" s="38" t="s">
        <v>14</v>
      </c>
      <c r="AD11" s="39" t="s">
        <v>138</v>
      </c>
      <c r="AG11" s="41">
        <v>335849394</v>
      </c>
      <c r="AH11" s="42"/>
      <c r="AI11" s="42"/>
      <c r="AJ11" s="43">
        <f t="shared" ref="AJ11:AJ12" si="3">+AG11-AH11+AI11</f>
        <v>335849394</v>
      </c>
    </row>
    <row r="12" spans="1:37" ht="12.75" customHeight="1">
      <c r="A12" s="37" t="s">
        <v>11</v>
      </c>
      <c r="B12" s="39" t="s">
        <v>17</v>
      </c>
      <c r="C12" s="39" t="s">
        <v>19</v>
      </c>
      <c r="E12" s="39" t="s">
        <v>17</v>
      </c>
      <c r="G12" s="39" t="s">
        <v>24</v>
      </c>
      <c r="J12" s="39" t="s">
        <v>22</v>
      </c>
      <c r="M12" s="39" t="s">
        <v>28</v>
      </c>
      <c r="U12" s="39" t="s">
        <v>12</v>
      </c>
      <c r="Z12" s="39" t="s">
        <v>13</v>
      </c>
      <c r="AC12" s="38" t="s">
        <v>14</v>
      </c>
      <c r="AD12" s="39" t="s">
        <v>138</v>
      </c>
      <c r="AG12" s="41">
        <v>1735389946</v>
      </c>
      <c r="AH12" s="42"/>
      <c r="AI12" s="42"/>
      <c r="AJ12" s="43">
        <f t="shared" si="3"/>
        <v>1735389946</v>
      </c>
    </row>
    <row r="13" spans="1:37" ht="12.75" customHeight="1">
      <c r="A13" s="37" t="s">
        <v>11</v>
      </c>
      <c r="B13" s="39" t="s">
        <v>17</v>
      </c>
      <c r="C13" s="39" t="s">
        <v>19</v>
      </c>
      <c r="E13" s="39" t="s">
        <v>17</v>
      </c>
      <c r="G13" s="39" t="s">
        <v>24</v>
      </c>
      <c r="J13" s="39" t="s">
        <v>22</v>
      </c>
      <c r="M13" s="39" t="s">
        <v>28</v>
      </c>
      <c r="U13" s="39" t="s">
        <v>12</v>
      </c>
      <c r="Z13" s="39" t="s">
        <v>141</v>
      </c>
      <c r="AC13" s="38" t="s">
        <v>14</v>
      </c>
      <c r="AD13" s="39" t="s">
        <v>138</v>
      </c>
      <c r="AG13" s="41">
        <v>216513742</v>
      </c>
      <c r="AH13" s="42"/>
      <c r="AI13" s="42"/>
      <c r="AJ13" s="43">
        <f t="shared" ref="AJ13" si="4">+AG13-AH13+AI13</f>
        <v>216513742</v>
      </c>
    </row>
    <row r="14" spans="1:37" ht="12.75" customHeight="1">
      <c r="A14" s="30" t="s">
        <v>11</v>
      </c>
      <c r="B14" s="31" t="s">
        <v>17</v>
      </c>
      <c r="C14" s="31" t="s">
        <v>19</v>
      </c>
      <c r="D14" s="32"/>
      <c r="E14" s="31" t="s">
        <v>17</v>
      </c>
      <c r="F14" s="32"/>
      <c r="G14" s="31" t="s">
        <v>29</v>
      </c>
      <c r="H14" s="32"/>
      <c r="I14" s="32"/>
      <c r="J14" s="31"/>
      <c r="K14" s="32"/>
      <c r="L14" s="32"/>
      <c r="M14" s="31" t="s">
        <v>30</v>
      </c>
      <c r="N14" s="32"/>
      <c r="O14" s="32"/>
      <c r="P14" s="32"/>
      <c r="Q14" s="32"/>
      <c r="R14" s="32"/>
      <c r="S14" s="32"/>
      <c r="T14" s="32"/>
      <c r="U14" s="31" t="s">
        <v>12</v>
      </c>
      <c r="V14" s="32"/>
      <c r="W14" s="32"/>
      <c r="X14" s="32"/>
      <c r="Y14" s="32"/>
      <c r="Z14" s="31" t="s">
        <v>13</v>
      </c>
      <c r="AA14" s="32"/>
      <c r="AB14" s="32"/>
      <c r="AC14" s="33" t="s">
        <v>14</v>
      </c>
      <c r="AD14" s="31" t="s">
        <v>138</v>
      </c>
      <c r="AE14" s="32"/>
      <c r="AF14" s="34"/>
      <c r="AG14" s="35">
        <v>4357152254</v>
      </c>
      <c r="AH14" s="35">
        <f>SUM(AH15:AH24)</f>
        <v>0</v>
      </c>
      <c r="AI14" s="35">
        <f>SUM(AI15:AI24)</f>
        <v>0</v>
      </c>
      <c r="AJ14" s="36">
        <f>SUM(AJ15:AJ24)</f>
        <v>4357152254</v>
      </c>
    </row>
    <row r="15" spans="1:37" ht="12.75" customHeight="1">
      <c r="A15" s="37" t="s">
        <v>11</v>
      </c>
      <c r="B15" s="39" t="s">
        <v>17</v>
      </c>
      <c r="C15" s="39" t="s">
        <v>19</v>
      </c>
      <c r="E15" s="39" t="s">
        <v>17</v>
      </c>
      <c r="G15" s="39" t="s">
        <v>29</v>
      </c>
      <c r="J15" s="39" t="s">
        <v>22</v>
      </c>
      <c r="M15" s="39" t="s">
        <v>31</v>
      </c>
      <c r="U15" s="39" t="s">
        <v>12</v>
      </c>
      <c r="Z15" s="39" t="s">
        <v>13</v>
      </c>
      <c r="AC15" s="38" t="s">
        <v>14</v>
      </c>
      <c r="AD15" s="39" t="s">
        <v>138</v>
      </c>
      <c r="AG15" s="41">
        <v>521759759</v>
      </c>
      <c r="AH15" s="42"/>
      <c r="AI15" s="42"/>
      <c r="AJ15" s="43">
        <f t="shared" ref="AJ15:AJ24" si="5">+AG15-AH15+AI15</f>
        <v>521759759</v>
      </c>
    </row>
    <row r="16" spans="1:37" ht="12.75" customHeight="1">
      <c r="A16" s="37" t="s">
        <v>11</v>
      </c>
      <c r="B16" s="39" t="s">
        <v>17</v>
      </c>
      <c r="C16" s="39" t="s">
        <v>19</v>
      </c>
      <c r="E16" s="39" t="s">
        <v>17</v>
      </c>
      <c r="G16" s="39" t="s">
        <v>29</v>
      </c>
      <c r="J16" s="39" t="s">
        <v>29</v>
      </c>
      <c r="M16" s="39" t="s">
        <v>32</v>
      </c>
      <c r="U16" s="39" t="s">
        <v>12</v>
      </c>
      <c r="Z16" s="39" t="s">
        <v>13</v>
      </c>
      <c r="AC16" s="38" t="s">
        <v>14</v>
      </c>
      <c r="AD16" s="39" t="s">
        <v>138</v>
      </c>
      <c r="AG16" s="41">
        <v>110000000</v>
      </c>
      <c r="AH16" s="42"/>
      <c r="AI16" s="42"/>
      <c r="AJ16" s="43">
        <f t="shared" si="5"/>
        <v>110000000</v>
      </c>
    </row>
    <row r="17" spans="1:37" ht="12.75" customHeight="1">
      <c r="A17" s="37" t="s">
        <v>11</v>
      </c>
      <c r="B17" s="39" t="s">
        <v>17</v>
      </c>
      <c r="C17" s="39" t="s">
        <v>19</v>
      </c>
      <c r="E17" s="39" t="s">
        <v>17</v>
      </c>
      <c r="G17" s="39" t="s">
        <v>29</v>
      </c>
      <c r="J17" s="39" t="s">
        <v>33</v>
      </c>
      <c r="M17" s="39" t="s">
        <v>34</v>
      </c>
      <c r="U17" s="39" t="s">
        <v>12</v>
      </c>
      <c r="Z17" s="39" t="s">
        <v>13</v>
      </c>
      <c r="AC17" s="38" t="s">
        <v>14</v>
      </c>
      <c r="AD17" s="39" t="s">
        <v>138</v>
      </c>
      <c r="AG17" s="41">
        <v>6000000</v>
      </c>
      <c r="AH17" s="42"/>
      <c r="AI17" s="42"/>
      <c r="AJ17" s="43">
        <f t="shared" si="5"/>
        <v>6000000</v>
      </c>
    </row>
    <row r="18" spans="1:37" ht="12.75" customHeight="1">
      <c r="A18" s="37" t="s">
        <v>11</v>
      </c>
      <c r="B18" s="39" t="s">
        <v>17</v>
      </c>
      <c r="C18" s="39" t="s">
        <v>19</v>
      </c>
      <c r="E18" s="39" t="s">
        <v>17</v>
      </c>
      <c r="G18" s="39" t="s">
        <v>29</v>
      </c>
      <c r="J18" s="39" t="s">
        <v>35</v>
      </c>
      <c r="M18" s="39" t="s">
        <v>36</v>
      </c>
      <c r="U18" s="39" t="s">
        <v>12</v>
      </c>
      <c r="Z18" s="39" t="s">
        <v>13</v>
      </c>
      <c r="AC18" s="38" t="s">
        <v>14</v>
      </c>
      <c r="AD18" s="39" t="s">
        <v>138</v>
      </c>
      <c r="AG18" s="41">
        <v>7000000</v>
      </c>
      <c r="AH18" s="42"/>
      <c r="AI18" s="42"/>
      <c r="AJ18" s="43">
        <f t="shared" si="5"/>
        <v>7000000</v>
      </c>
    </row>
    <row r="19" spans="1:37" ht="12.75" customHeight="1">
      <c r="A19" s="37" t="s">
        <v>11</v>
      </c>
      <c r="B19" s="39" t="s">
        <v>17</v>
      </c>
      <c r="C19" s="39" t="s">
        <v>19</v>
      </c>
      <c r="E19" s="39" t="s">
        <v>17</v>
      </c>
      <c r="G19" s="39" t="s">
        <v>29</v>
      </c>
      <c r="J19" s="74">
        <v>14</v>
      </c>
      <c r="M19" s="39" t="s">
        <v>38</v>
      </c>
      <c r="U19" s="39" t="s">
        <v>12</v>
      </c>
      <c r="Z19" s="39" t="s">
        <v>13</v>
      </c>
      <c r="AC19" s="38" t="s">
        <v>14</v>
      </c>
      <c r="AD19" s="39" t="s">
        <v>138</v>
      </c>
      <c r="AG19" s="41">
        <v>937419747</v>
      </c>
      <c r="AH19" s="42"/>
      <c r="AI19" s="42"/>
      <c r="AJ19" s="43">
        <f t="shared" si="5"/>
        <v>937419747</v>
      </c>
    </row>
    <row r="20" spans="1:37" ht="12.75" customHeight="1">
      <c r="A20" s="37" t="s">
        <v>11</v>
      </c>
      <c r="B20" s="39" t="s">
        <v>17</v>
      </c>
      <c r="C20" s="39" t="s">
        <v>19</v>
      </c>
      <c r="E20" s="39" t="s">
        <v>17</v>
      </c>
      <c r="G20" s="39" t="s">
        <v>29</v>
      </c>
      <c r="J20" s="39" t="s">
        <v>39</v>
      </c>
      <c r="M20" s="39" t="s">
        <v>40</v>
      </c>
      <c r="U20" s="39" t="s">
        <v>12</v>
      </c>
      <c r="Z20" s="39" t="s">
        <v>13</v>
      </c>
      <c r="AC20" s="38" t="s">
        <v>14</v>
      </c>
      <c r="AD20" s="39" t="s">
        <v>138</v>
      </c>
      <c r="AG20" s="41">
        <v>800000000</v>
      </c>
      <c r="AH20" s="42"/>
      <c r="AI20" s="42"/>
      <c r="AJ20" s="43">
        <f t="shared" si="5"/>
        <v>800000000</v>
      </c>
    </row>
    <row r="21" spans="1:37" ht="12.75" customHeight="1">
      <c r="A21" s="37" t="s">
        <v>11</v>
      </c>
      <c r="B21" s="39" t="s">
        <v>17</v>
      </c>
      <c r="C21" s="39" t="s">
        <v>19</v>
      </c>
      <c r="E21" s="39" t="s">
        <v>17</v>
      </c>
      <c r="G21" s="39" t="s">
        <v>29</v>
      </c>
      <c r="J21" s="39" t="s">
        <v>41</v>
      </c>
      <c r="M21" s="39" t="s">
        <v>42</v>
      </c>
      <c r="U21" s="39" t="s">
        <v>12</v>
      </c>
      <c r="Z21" s="39" t="s">
        <v>13</v>
      </c>
      <c r="AC21" s="38" t="s">
        <v>14</v>
      </c>
      <c r="AD21" s="39" t="s">
        <v>138</v>
      </c>
      <c r="AG21" s="41">
        <v>1661594566</v>
      </c>
      <c r="AH21" s="42"/>
      <c r="AI21" s="42"/>
      <c r="AJ21" s="43">
        <f t="shared" si="5"/>
        <v>1661594566</v>
      </c>
    </row>
    <row r="22" spans="1:37" ht="12.75" customHeight="1">
      <c r="A22" s="37" t="s">
        <v>11</v>
      </c>
      <c r="B22" s="39" t="s">
        <v>17</v>
      </c>
      <c r="C22" s="39" t="s">
        <v>19</v>
      </c>
      <c r="E22" s="39" t="s">
        <v>17</v>
      </c>
      <c r="G22" s="39" t="s">
        <v>29</v>
      </c>
      <c r="J22" s="39" t="s">
        <v>41</v>
      </c>
      <c r="M22" s="39" t="s">
        <v>42</v>
      </c>
      <c r="U22" s="39" t="s">
        <v>12</v>
      </c>
      <c r="Z22" s="39" t="s">
        <v>141</v>
      </c>
      <c r="AC22" s="38" t="s">
        <v>14</v>
      </c>
      <c r="AD22" s="39" t="s">
        <v>138</v>
      </c>
      <c r="AG22" s="41">
        <v>148378182</v>
      </c>
      <c r="AH22" s="42"/>
      <c r="AI22" s="42"/>
      <c r="AJ22" s="43">
        <f t="shared" ref="AJ22" si="6">+AG22-AH22+AI22</f>
        <v>148378182</v>
      </c>
    </row>
    <row r="23" spans="1:37" ht="12.75" customHeight="1">
      <c r="A23" s="37" t="s">
        <v>11</v>
      </c>
      <c r="B23" s="39" t="s">
        <v>17</v>
      </c>
      <c r="C23" s="39" t="s">
        <v>19</v>
      </c>
      <c r="E23" s="39" t="s">
        <v>17</v>
      </c>
      <c r="G23" s="39" t="s">
        <v>29</v>
      </c>
      <c r="J23" s="74">
        <v>47</v>
      </c>
      <c r="K23" s="39"/>
      <c r="M23" s="39" t="s">
        <v>161</v>
      </c>
      <c r="U23" s="39" t="s">
        <v>12</v>
      </c>
      <c r="Z23" s="39" t="s">
        <v>13</v>
      </c>
      <c r="AC23" s="38" t="s">
        <v>14</v>
      </c>
      <c r="AD23" s="39" t="s">
        <v>138</v>
      </c>
      <c r="AG23" s="41">
        <v>85000000</v>
      </c>
      <c r="AH23" s="42"/>
      <c r="AI23" s="42"/>
      <c r="AJ23" s="43">
        <f t="shared" si="5"/>
        <v>85000000</v>
      </c>
    </row>
    <row r="24" spans="1:37" ht="12.75" customHeight="1">
      <c r="A24" s="37" t="s">
        <v>11</v>
      </c>
      <c r="B24" s="39" t="s">
        <v>17</v>
      </c>
      <c r="C24" s="39" t="s">
        <v>19</v>
      </c>
      <c r="E24" s="39" t="s">
        <v>17</v>
      </c>
      <c r="G24" s="39" t="s">
        <v>29</v>
      </c>
      <c r="J24" s="39" t="s">
        <v>43</v>
      </c>
      <c r="M24" s="39" t="s">
        <v>44</v>
      </c>
      <c r="U24" s="39" t="s">
        <v>12</v>
      </c>
      <c r="Z24" s="39" t="s">
        <v>13</v>
      </c>
      <c r="AC24" s="38" t="s">
        <v>14</v>
      </c>
      <c r="AD24" s="39" t="s">
        <v>138</v>
      </c>
      <c r="AG24" s="41">
        <v>80000000</v>
      </c>
      <c r="AH24" s="42"/>
      <c r="AI24" s="42"/>
      <c r="AJ24" s="43">
        <f t="shared" si="5"/>
        <v>80000000</v>
      </c>
    </row>
    <row r="25" spans="1:37" ht="12.75" customHeight="1">
      <c r="A25" s="30" t="s">
        <v>11</v>
      </c>
      <c r="B25" s="31" t="s">
        <v>17</v>
      </c>
      <c r="C25" s="31" t="s">
        <v>19</v>
      </c>
      <c r="D25" s="32"/>
      <c r="E25" s="31" t="s">
        <v>17</v>
      </c>
      <c r="F25" s="32"/>
      <c r="G25" s="31">
        <v>8</v>
      </c>
      <c r="H25" s="32"/>
      <c r="I25" s="32"/>
      <c r="J25" s="31"/>
      <c r="K25" s="32"/>
      <c r="L25" s="32"/>
      <c r="M25" s="31" t="s">
        <v>162</v>
      </c>
      <c r="N25" s="32"/>
      <c r="O25" s="32"/>
      <c r="P25" s="32"/>
      <c r="Q25" s="32"/>
      <c r="R25" s="32"/>
      <c r="S25" s="32"/>
      <c r="T25" s="32"/>
      <c r="U25" s="31" t="s">
        <v>12</v>
      </c>
      <c r="V25" s="32"/>
      <c r="W25" s="32"/>
      <c r="X25" s="32"/>
      <c r="Y25" s="32"/>
      <c r="Z25" s="31" t="s">
        <v>13</v>
      </c>
      <c r="AA25" s="32"/>
      <c r="AB25" s="32"/>
      <c r="AC25" s="33" t="s">
        <v>14</v>
      </c>
      <c r="AD25" s="31" t="s">
        <v>138</v>
      </c>
      <c r="AE25" s="32"/>
      <c r="AF25" s="34"/>
      <c r="AG25" s="35"/>
      <c r="AH25" s="35"/>
      <c r="AI25" s="35"/>
      <c r="AJ25" s="36"/>
      <c r="AK25" s="28"/>
    </row>
    <row r="26" spans="1:37" ht="12.75" customHeight="1">
      <c r="A26" s="30" t="s">
        <v>11</v>
      </c>
      <c r="B26" s="31" t="s">
        <v>17</v>
      </c>
      <c r="C26" s="31" t="s">
        <v>19</v>
      </c>
      <c r="D26" s="32"/>
      <c r="E26" s="31" t="s">
        <v>17</v>
      </c>
      <c r="F26" s="32"/>
      <c r="G26" s="31">
        <v>8</v>
      </c>
      <c r="H26" s="32"/>
      <c r="I26" s="32"/>
      <c r="J26" s="31"/>
      <c r="K26" s="32"/>
      <c r="L26" s="32"/>
      <c r="M26" s="31" t="s">
        <v>162</v>
      </c>
      <c r="N26" s="32"/>
      <c r="O26" s="32"/>
      <c r="P26" s="32"/>
      <c r="Q26" s="32"/>
      <c r="R26" s="32"/>
      <c r="S26" s="32"/>
      <c r="T26" s="32"/>
      <c r="U26" s="31" t="s">
        <v>12</v>
      </c>
      <c r="V26" s="32"/>
      <c r="W26" s="32"/>
      <c r="X26" s="32"/>
      <c r="Y26" s="32"/>
      <c r="Z26" s="31" t="s">
        <v>141</v>
      </c>
      <c r="AA26" s="32"/>
      <c r="AB26" s="32"/>
      <c r="AC26" s="33" t="s">
        <v>14</v>
      </c>
      <c r="AD26" s="31" t="s">
        <v>138</v>
      </c>
      <c r="AE26" s="32"/>
      <c r="AF26" s="34"/>
      <c r="AG26" s="35">
        <v>0</v>
      </c>
      <c r="AH26" s="35"/>
      <c r="AI26" s="35"/>
      <c r="AJ26" s="36">
        <f t="shared" ref="AJ26" si="7">+AG26-AH26+AI26</f>
        <v>0</v>
      </c>
    </row>
    <row r="27" spans="1:37" ht="12.75" customHeight="1">
      <c r="A27" s="30" t="s">
        <v>11</v>
      </c>
      <c r="B27" s="31" t="s">
        <v>17</v>
      </c>
      <c r="C27" s="31" t="s">
        <v>19</v>
      </c>
      <c r="D27" s="32"/>
      <c r="E27" s="31" t="s">
        <v>17</v>
      </c>
      <c r="F27" s="32"/>
      <c r="G27" s="31" t="s">
        <v>45</v>
      </c>
      <c r="H27" s="32"/>
      <c r="I27" s="32"/>
      <c r="J27" s="31"/>
      <c r="K27" s="32"/>
      <c r="L27" s="32"/>
      <c r="M27" s="31" t="s">
        <v>46</v>
      </c>
      <c r="N27" s="32"/>
      <c r="O27" s="32"/>
      <c r="P27" s="32"/>
      <c r="Q27" s="32"/>
      <c r="R27" s="32"/>
      <c r="S27" s="32"/>
      <c r="T27" s="32"/>
      <c r="U27" s="31" t="s">
        <v>12</v>
      </c>
      <c r="V27" s="32"/>
      <c r="W27" s="32"/>
      <c r="X27" s="32"/>
      <c r="Y27" s="32"/>
      <c r="Z27" s="31" t="s">
        <v>13</v>
      </c>
      <c r="AA27" s="32"/>
      <c r="AB27" s="32"/>
      <c r="AC27" s="33" t="s">
        <v>14</v>
      </c>
      <c r="AD27" s="31" t="s">
        <v>138</v>
      </c>
      <c r="AE27" s="32"/>
      <c r="AF27" s="34"/>
      <c r="AG27" s="35">
        <v>185000000</v>
      </c>
      <c r="AH27" s="35">
        <f t="shared" ref="AH27:AJ27" si="8">SUM(AH28:AH29)</f>
        <v>0</v>
      </c>
      <c r="AI27" s="35">
        <f t="shared" si="8"/>
        <v>0</v>
      </c>
      <c r="AJ27" s="36">
        <f t="shared" si="8"/>
        <v>185000000</v>
      </c>
    </row>
    <row r="28" spans="1:37" ht="12.75" customHeight="1">
      <c r="A28" s="37" t="s">
        <v>11</v>
      </c>
      <c r="B28" s="39" t="s">
        <v>17</v>
      </c>
      <c r="C28" s="39" t="s">
        <v>19</v>
      </c>
      <c r="E28" s="39" t="s">
        <v>17</v>
      </c>
      <c r="G28" s="39" t="s">
        <v>45</v>
      </c>
      <c r="J28" s="39" t="s">
        <v>17</v>
      </c>
      <c r="M28" s="39" t="s">
        <v>47</v>
      </c>
      <c r="U28" s="39" t="s">
        <v>12</v>
      </c>
      <c r="Z28" s="39" t="s">
        <v>13</v>
      </c>
      <c r="AC28" s="38" t="s">
        <v>14</v>
      </c>
      <c r="AD28" s="39" t="s">
        <v>138</v>
      </c>
      <c r="AG28" s="41">
        <v>50000000</v>
      </c>
      <c r="AH28" s="42"/>
      <c r="AI28" s="42"/>
      <c r="AJ28" s="43">
        <f t="shared" ref="AJ28:AJ29" si="9">+AG28-AH28+AI28</f>
        <v>50000000</v>
      </c>
    </row>
    <row r="29" spans="1:37" ht="12.75" customHeight="1">
      <c r="A29" s="37" t="s">
        <v>11</v>
      </c>
      <c r="B29" s="39" t="s">
        <v>17</v>
      </c>
      <c r="C29" s="39" t="s">
        <v>19</v>
      </c>
      <c r="E29" s="39" t="s">
        <v>17</v>
      </c>
      <c r="G29" s="39" t="s">
        <v>45</v>
      </c>
      <c r="J29" s="39" t="s">
        <v>48</v>
      </c>
      <c r="M29" s="39" t="s">
        <v>49</v>
      </c>
      <c r="U29" s="39" t="s">
        <v>12</v>
      </c>
      <c r="Z29" s="39" t="s">
        <v>13</v>
      </c>
      <c r="AC29" s="38" t="s">
        <v>14</v>
      </c>
      <c r="AD29" s="39" t="s">
        <v>138</v>
      </c>
      <c r="AG29" s="41">
        <v>135000000</v>
      </c>
      <c r="AH29" s="42"/>
      <c r="AI29" s="42"/>
      <c r="AJ29" s="43">
        <f t="shared" si="9"/>
        <v>135000000</v>
      </c>
    </row>
    <row r="30" spans="1:37" ht="12.75" customHeight="1">
      <c r="A30" s="30" t="s">
        <v>11</v>
      </c>
      <c r="B30" s="31" t="s">
        <v>17</v>
      </c>
      <c r="C30" s="31" t="s">
        <v>19</v>
      </c>
      <c r="D30" s="32"/>
      <c r="E30" s="31" t="s">
        <v>22</v>
      </c>
      <c r="F30" s="32"/>
      <c r="G30" s="31"/>
      <c r="H30" s="32"/>
      <c r="I30" s="32"/>
      <c r="J30" s="31"/>
      <c r="K30" s="32"/>
      <c r="L30" s="32"/>
      <c r="M30" s="31" t="s">
        <v>50</v>
      </c>
      <c r="N30" s="32"/>
      <c r="O30" s="32"/>
      <c r="P30" s="32"/>
      <c r="Q30" s="32"/>
      <c r="R30" s="32"/>
      <c r="S30" s="32"/>
      <c r="T30" s="32"/>
      <c r="U30" s="31" t="s">
        <v>12</v>
      </c>
      <c r="V30" s="32"/>
      <c r="W30" s="32"/>
      <c r="X30" s="32"/>
      <c r="Y30" s="32"/>
      <c r="Z30" s="31" t="s">
        <v>13</v>
      </c>
      <c r="AA30" s="32"/>
      <c r="AB30" s="32"/>
      <c r="AC30" s="33" t="s">
        <v>14</v>
      </c>
      <c r="AD30" s="31" t="s">
        <v>138</v>
      </c>
      <c r="AE30" s="32"/>
      <c r="AF30" s="34"/>
      <c r="AG30" s="35">
        <v>1349162250</v>
      </c>
      <c r="AH30" s="35">
        <f>SUM(AH31:AH32)</f>
        <v>0</v>
      </c>
      <c r="AI30" s="35">
        <f t="shared" ref="AI30:AJ30" si="10">SUM(AI31:AI32)</f>
        <v>0</v>
      </c>
      <c r="AJ30" s="36">
        <f t="shared" si="10"/>
        <v>1349162250</v>
      </c>
    </row>
    <row r="31" spans="1:37" ht="12.75" customHeight="1">
      <c r="A31" s="37" t="s">
        <v>11</v>
      </c>
      <c r="B31" s="39" t="s">
        <v>17</v>
      </c>
      <c r="C31" s="39" t="s">
        <v>19</v>
      </c>
      <c r="E31" s="39" t="s">
        <v>22</v>
      </c>
      <c r="G31" s="39" t="s">
        <v>33</v>
      </c>
      <c r="J31" s="39"/>
      <c r="M31" s="39" t="s">
        <v>51</v>
      </c>
      <c r="U31" s="39" t="s">
        <v>12</v>
      </c>
      <c r="Z31" s="39" t="s">
        <v>13</v>
      </c>
      <c r="AC31" s="38" t="s">
        <v>14</v>
      </c>
      <c r="AD31" s="39" t="s">
        <v>138</v>
      </c>
      <c r="AG31" s="41">
        <v>112413575</v>
      </c>
      <c r="AH31" s="42"/>
      <c r="AI31" s="42"/>
      <c r="AJ31" s="43">
        <f t="shared" ref="AJ31:AJ32" si="11">+AG31-AH31+AI31</f>
        <v>112413575</v>
      </c>
    </row>
    <row r="32" spans="1:37" ht="12.75" customHeight="1">
      <c r="A32" s="37" t="s">
        <v>11</v>
      </c>
      <c r="B32" s="39" t="s">
        <v>17</v>
      </c>
      <c r="C32" s="39" t="s">
        <v>19</v>
      </c>
      <c r="E32" s="39" t="s">
        <v>22</v>
      </c>
      <c r="G32" s="39" t="s">
        <v>37</v>
      </c>
      <c r="J32" s="39"/>
      <c r="M32" s="39" t="s">
        <v>52</v>
      </c>
      <c r="U32" s="39" t="s">
        <v>12</v>
      </c>
      <c r="Z32" s="39" t="s">
        <v>13</v>
      </c>
      <c r="AC32" s="38" t="s">
        <v>14</v>
      </c>
      <c r="AD32" s="39" t="s">
        <v>138</v>
      </c>
      <c r="AG32" s="41">
        <v>1236748675</v>
      </c>
      <c r="AH32" s="42"/>
      <c r="AI32" s="42"/>
      <c r="AJ32" s="43">
        <f t="shared" si="11"/>
        <v>1236748675</v>
      </c>
    </row>
    <row r="33" spans="1:37" ht="12.75" customHeight="1">
      <c r="A33" s="30" t="s">
        <v>11</v>
      </c>
      <c r="B33" s="31" t="s">
        <v>17</v>
      </c>
      <c r="C33" s="31" t="s">
        <v>19</v>
      </c>
      <c r="D33" s="32"/>
      <c r="E33" s="31" t="s">
        <v>29</v>
      </c>
      <c r="F33" s="32"/>
      <c r="G33" s="31"/>
      <c r="H33" s="32"/>
      <c r="I33" s="32"/>
      <c r="J33" s="31"/>
      <c r="K33" s="32"/>
      <c r="L33" s="32"/>
      <c r="M33" s="31" t="s">
        <v>53</v>
      </c>
      <c r="N33" s="32"/>
      <c r="O33" s="32"/>
      <c r="P33" s="32"/>
      <c r="Q33" s="32"/>
      <c r="R33" s="32"/>
      <c r="S33" s="32"/>
      <c r="T33" s="32"/>
      <c r="U33" s="31" t="s">
        <v>12</v>
      </c>
      <c r="V33" s="32"/>
      <c r="W33" s="32"/>
      <c r="X33" s="32"/>
      <c r="Y33" s="32"/>
      <c r="Z33" s="31" t="s">
        <v>13</v>
      </c>
      <c r="AA33" s="32"/>
      <c r="AB33" s="32"/>
      <c r="AC33" s="33" t="s">
        <v>14</v>
      </c>
      <c r="AD33" s="31" t="s">
        <v>138</v>
      </c>
      <c r="AE33" s="32"/>
      <c r="AF33" s="34"/>
      <c r="AG33" s="35">
        <v>7857539542</v>
      </c>
      <c r="AH33" s="35">
        <f t="shared" ref="AH33:AI33" si="12">+AH34+AH38+AH44+AH45+AH46+AH47</f>
        <v>0</v>
      </c>
      <c r="AI33" s="35">
        <f t="shared" si="12"/>
        <v>0</v>
      </c>
      <c r="AJ33" s="36">
        <f>+AJ34+AJ38+AJ44+AJ45+AJ46+AJ47</f>
        <v>7857539542</v>
      </c>
      <c r="AK33" s="44"/>
    </row>
    <row r="34" spans="1:37" ht="12.75" customHeight="1">
      <c r="A34" s="30" t="s">
        <v>11</v>
      </c>
      <c r="B34" s="31" t="s">
        <v>17</v>
      </c>
      <c r="C34" s="31" t="s">
        <v>19</v>
      </c>
      <c r="D34" s="32"/>
      <c r="E34" s="31" t="s">
        <v>29</v>
      </c>
      <c r="F34" s="32"/>
      <c r="G34" s="31" t="s">
        <v>17</v>
      </c>
      <c r="H34" s="32"/>
      <c r="I34" s="32"/>
      <c r="J34" s="31"/>
      <c r="K34" s="32"/>
      <c r="L34" s="32"/>
      <c r="M34" s="31" t="s">
        <v>54</v>
      </c>
      <c r="N34" s="32"/>
      <c r="O34" s="32"/>
      <c r="P34" s="32"/>
      <c r="Q34" s="32"/>
      <c r="R34" s="32"/>
      <c r="S34" s="32"/>
      <c r="T34" s="32"/>
      <c r="U34" s="31" t="s">
        <v>12</v>
      </c>
      <c r="V34" s="32"/>
      <c r="W34" s="32"/>
      <c r="X34" s="32"/>
      <c r="Y34" s="32"/>
      <c r="Z34" s="31" t="s">
        <v>13</v>
      </c>
      <c r="AA34" s="32"/>
      <c r="AB34" s="32"/>
      <c r="AC34" s="33" t="s">
        <v>14</v>
      </c>
      <c r="AD34" s="31" t="s">
        <v>138</v>
      </c>
      <c r="AE34" s="32"/>
      <c r="AF34" s="34"/>
      <c r="AG34" s="35">
        <v>3146514780</v>
      </c>
      <c r="AH34" s="35">
        <f t="shared" ref="AH34:AJ34" si="13">SUM(AH35:AH37)</f>
        <v>0</v>
      </c>
      <c r="AI34" s="35">
        <f>SUM(AI35:AI37)</f>
        <v>0</v>
      </c>
      <c r="AJ34" s="36">
        <f t="shared" si="13"/>
        <v>3146514780</v>
      </c>
      <c r="AK34" s="28"/>
    </row>
    <row r="35" spans="1:37" ht="12.75" customHeight="1">
      <c r="A35" s="37" t="s">
        <v>11</v>
      </c>
      <c r="B35" s="39" t="s">
        <v>17</v>
      </c>
      <c r="C35" s="39" t="s">
        <v>19</v>
      </c>
      <c r="E35" s="39" t="s">
        <v>29</v>
      </c>
      <c r="G35" s="39" t="s">
        <v>17</v>
      </c>
      <c r="J35" s="39" t="s">
        <v>17</v>
      </c>
      <c r="M35" s="39" t="s">
        <v>55</v>
      </c>
      <c r="U35" s="39" t="s">
        <v>12</v>
      </c>
      <c r="Z35" s="39" t="s">
        <v>13</v>
      </c>
      <c r="AC35" s="38" t="s">
        <v>14</v>
      </c>
      <c r="AD35" s="39" t="s">
        <v>138</v>
      </c>
      <c r="AG35" s="41">
        <v>707709938</v>
      </c>
      <c r="AH35" s="42"/>
      <c r="AI35" s="42"/>
      <c r="AJ35" s="43">
        <f t="shared" ref="AJ35:AJ37" si="14">+AG35-AH35+AI35</f>
        <v>707709938</v>
      </c>
    </row>
    <row r="36" spans="1:37" ht="12.75" customHeight="1">
      <c r="A36" s="37" t="s">
        <v>11</v>
      </c>
      <c r="B36" s="39" t="s">
        <v>17</v>
      </c>
      <c r="C36" s="39" t="s">
        <v>19</v>
      </c>
      <c r="E36" s="39" t="s">
        <v>29</v>
      </c>
      <c r="G36" s="39" t="s">
        <v>17</v>
      </c>
      <c r="J36" s="39" t="s">
        <v>48</v>
      </c>
      <c r="M36" s="39" t="s">
        <v>56</v>
      </c>
      <c r="U36" s="39" t="s">
        <v>12</v>
      </c>
      <c r="Z36" s="39" t="s">
        <v>13</v>
      </c>
      <c r="AC36" s="38" t="s">
        <v>14</v>
      </c>
      <c r="AD36" s="39" t="s">
        <v>138</v>
      </c>
      <c r="AG36" s="41">
        <v>1288804842</v>
      </c>
      <c r="AH36" s="42"/>
      <c r="AI36" s="42"/>
      <c r="AJ36" s="43">
        <f t="shared" si="14"/>
        <v>1288804842</v>
      </c>
    </row>
    <row r="37" spans="1:37" ht="12.75" customHeight="1">
      <c r="A37" s="37" t="s">
        <v>11</v>
      </c>
      <c r="B37" s="39" t="s">
        <v>17</v>
      </c>
      <c r="C37" s="39" t="s">
        <v>19</v>
      </c>
      <c r="E37" s="39" t="s">
        <v>29</v>
      </c>
      <c r="G37" s="39" t="s">
        <v>17</v>
      </c>
      <c r="J37" s="39" t="s">
        <v>24</v>
      </c>
      <c r="M37" s="39" t="s">
        <v>57</v>
      </c>
      <c r="U37" s="39" t="s">
        <v>12</v>
      </c>
      <c r="Z37" s="39" t="s">
        <v>13</v>
      </c>
      <c r="AC37" s="38" t="s">
        <v>14</v>
      </c>
      <c r="AD37" s="39" t="s">
        <v>138</v>
      </c>
      <c r="AG37" s="41">
        <v>1150000000</v>
      </c>
      <c r="AH37" s="42"/>
      <c r="AI37" s="42"/>
      <c r="AJ37" s="43">
        <f t="shared" si="14"/>
        <v>1150000000</v>
      </c>
    </row>
    <row r="38" spans="1:37" ht="12.75" customHeight="1">
      <c r="A38" s="30" t="s">
        <v>11</v>
      </c>
      <c r="B38" s="31" t="s">
        <v>17</v>
      </c>
      <c r="C38" s="31" t="s">
        <v>19</v>
      </c>
      <c r="D38" s="32"/>
      <c r="E38" s="31" t="s">
        <v>29</v>
      </c>
      <c r="F38" s="32"/>
      <c r="G38" s="31" t="s">
        <v>22</v>
      </c>
      <c r="H38" s="32"/>
      <c r="I38" s="32"/>
      <c r="J38" s="31"/>
      <c r="K38" s="32"/>
      <c r="L38" s="32"/>
      <c r="M38" s="31" t="s">
        <v>58</v>
      </c>
      <c r="N38" s="32"/>
      <c r="O38" s="32"/>
      <c r="P38" s="32"/>
      <c r="Q38" s="32"/>
      <c r="R38" s="32"/>
      <c r="S38" s="32"/>
      <c r="T38" s="32"/>
      <c r="U38" s="31" t="s">
        <v>12</v>
      </c>
      <c r="V38" s="32"/>
      <c r="W38" s="32"/>
      <c r="X38" s="32"/>
      <c r="Y38" s="32"/>
      <c r="Z38" s="31" t="s">
        <v>13</v>
      </c>
      <c r="AA38" s="32"/>
      <c r="AB38" s="32"/>
      <c r="AC38" s="33" t="s">
        <v>14</v>
      </c>
      <c r="AD38" s="31" t="s">
        <v>138</v>
      </c>
      <c r="AE38" s="32"/>
      <c r="AF38" s="34"/>
      <c r="AG38" s="35">
        <v>3630148016</v>
      </c>
      <c r="AH38" s="35">
        <f>SUM(AH39:AH43)</f>
        <v>0</v>
      </c>
      <c r="AI38" s="35">
        <f>SUM(AI39:AI43)</f>
        <v>0</v>
      </c>
      <c r="AJ38" s="36">
        <f>SUM(AJ39:AJ43)</f>
        <v>3630148016</v>
      </c>
    </row>
    <row r="39" spans="1:37" ht="12.75" customHeight="1">
      <c r="A39" s="37" t="s">
        <v>11</v>
      </c>
      <c r="B39" s="39" t="s">
        <v>17</v>
      </c>
      <c r="C39" s="39" t="s">
        <v>19</v>
      </c>
      <c r="E39" s="39" t="s">
        <v>29</v>
      </c>
      <c r="G39" s="39" t="s">
        <v>22</v>
      </c>
      <c r="J39" s="39" t="s">
        <v>22</v>
      </c>
      <c r="M39" s="39" t="s">
        <v>59</v>
      </c>
      <c r="U39" s="39" t="s">
        <v>12</v>
      </c>
      <c r="Z39" s="39" t="s">
        <v>13</v>
      </c>
      <c r="AC39" s="38" t="s">
        <v>14</v>
      </c>
      <c r="AD39" s="39" t="s">
        <v>138</v>
      </c>
      <c r="AG39" s="41">
        <v>2169736280</v>
      </c>
      <c r="AH39" s="42"/>
      <c r="AI39" s="42"/>
      <c r="AJ39" s="43">
        <f t="shared" ref="AJ39:AJ47" si="15">+AG39-AH39+AI39</f>
        <v>2169736280</v>
      </c>
    </row>
    <row r="40" spans="1:37" ht="12.75" customHeight="1">
      <c r="A40" s="37" t="s">
        <v>11</v>
      </c>
      <c r="B40" s="39" t="s">
        <v>17</v>
      </c>
      <c r="C40" s="39" t="s">
        <v>19</v>
      </c>
      <c r="E40" s="39" t="s">
        <v>29</v>
      </c>
      <c r="G40" s="39" t="s">
        <v>22</v>
      </c>
      <c r="J40" s="39" t="s">
        <v>48</v>
      </c>
      <c r="M40" s="39" t="s">
        <v>60</v>
      </c>
      <c r="U40" s="39" t="s">
        <v>12</v>
      </c>
      <c r="Z40" s="39" t="s">
        <v>13</v>
      </c>
      <c r="AC40" s="38" t="s">
        <v>14</v>
      </c>
      <c r="AD40" s="39" t="s">
        <v>138</v>
      </c>
      <c r="AG40" s="41">
        <v>920882226</v>
      </c>
      <c r="AH40" s="42"/>
      <c r="AI40" s="42"/>
      <c r="AJ40" s="43">
        <f t="shared" si="15"/>
        <v>920882226</v>
      </c>
    </row>
    <row r="41" spans="1:37" ht="12.75" customHeight="1">
      <c r="A41" s="37" t="s">
        <v>11</v>
      </c>
      <c r="B41" s="39" t="s">
        <v>17</v>
      </c>
      <c r="C41" s="39" t="s">
        <v>19</v>
      </c>
      <c r="E41" s="39" t="s">
        <v>29</v>
      </c>
      <c r="G41" s="39" t="s">
        <v>22</v>
      </c>
      <c r="J41" s="39" t="s">
        <v>61</v>
      </c>
      <c r="M41" s="39" t="s">
        <v>62</v>
      </c>
      <c r="U41" s="39" t="s">
        <v>12</v>
      </c>
      <c r="Z41" s="39" t="s">
        <v>13</v>
      </c>
      <c r="AC41" s="38" t="s">
        <v>14</v>
      </c>
      <c r="AD41" s="39" t="s">
        <v>138</v>
      </c>
      <c r="AG41" s="41">
        <v>135000000</v>
      </c>
      <c r="AH41" s="42"/>
      <c r="AI41" s="42"/>
      <c r="AJ41" s="43">
        <f t="shared" si="15"/>
        <v>135000000</v>
      </c>
    </row>
    <row r="42" spans="1:37" ht="12.75" customHeight="1">
      <c r="A42" s="37" t="s">
        <v>11</v>
      </c>
      <c r="B42" s="39" t="s">
        <v>17</v>
      </c>
      <c r="C42" s="39" t="s">
        <v>19</v>
      </c>
      <c r="E42" s="39" t="s">
        <v>29</v>
      </c>
      <c r="G42" s="39" t="s">
        <v>22</v>
      </c>
      <c r="J42" s="39" t="s">
        <v>61</v>
      </c>
      <c r="M42" s="39" t="s">
        <v>62</v>
      </c>
      <c r="U42" s="39" t="s">
        <v>12</v>
      </c>
      <c r="Z42" s="39" t="s">
        <v>141</v>
      </c>
      <c r="AC42" s="38" t="s">
        <v>14</v>
      </c>
      <c r="AD42" s="39" t="s">
        <v>138</v>
      </c>
      <c r="AG42" s="41">
        <v>295943634</v>
      </c>
      <c r="AH42" s="42"/>
      <c r="AI42" s="42"/>
      <c r="AJ42" s="43">
        <f t="shared" ref="AJ42" si="16">+AG42-AH42+AI42</f>
        <v>295943634</v>
      </c>
    </row>
    <row r="43" spans="1:37" ht="12.75" customHeight="1">
      <c r="A43" s="37" t="s">
        <v>11</v>
      </c>
      <c r="B43" s="39" t="s">
        <v>17</v>
      </c>
      <c r="C43" s="39" t="s">
        <v>19</v>
      </c>
      <c r="E43" s="39" t="s">
        <v>29</v>
      </c>
      <c r="G43" s="39" t="s">
        <v>22</v>
      </c>
      <c r="J43" s="39" t="s">
        <v>63</v>
      </c>
      <c r="M43" s="39" t="s">
        <v>64</v>
      </c>
      <c r="U43" s="39" t="s">
        <v>12</v>
      </c>
      <c r="Z43" s="39" t="s">
        <v>13</v>
      </c>
      <c r="AC43" s="38" t="s">
        <v>14</v>
      </c>
      <c r="AD43" s="39" t="s">
        <v>138</v>
      </c>
      <c r="AG43" s="41">
        <v>108585876</v>
      </c>
      <c r="AH43" s="42"/>
      <c r="AI43" s="42"/>
      <c r="AJ43" s="43">
        <f t="shared" si="15"/>
        <v>108585876</v>
      </c>
    </row>
    <row r="44" spans="1:37" s="47" customFormat="1" ht="12.75" customHeight="1">
      <c r="A44" s="45" t="s">
        <v>11</v>
      </c>
      <c r="B44" s="46" t="s">
        <v>17</v>
      </c>
      <c r="C44" s="46" t="s">
        <v>19</v>
      </c>
      <c r="E44" s="46" t="s">
        <v>29</v>
      </c>
      <c r="G44" s="46" t="s">
        <v>61</v>
      </c>
      <c r="J44" s="46"/>
      <c r="M44" s="46" t="s">
        <v>65</v>
      </c>
      <c r="U44" s="46" t="s">
        <v>12</v>
      </c>
      <c r="Z44" s="46" t="s">
        <v>13</v>
      </c>
      <c r="AC44" s="48" t="s">
        <v>14</v>
      </c>
      <c r="AD44" s="46" t="s">
        <v>138</v>
      </c>
      <c r="AF44" s="49"/>
      <c r="AG44" s="50">
        <v>648021881</v>
      </c>
      <c r="AH44" s="51"/>
      <c r="AI44" s="51"/>
      <c r="AJ44" s="52">
        <f t="shared" si="15"/>
        <v>648021881</v>
      </c>
    </row>
    <row r="45" spans="1:37" s="47" customFormat="1" ht="12.75" customHeight="1">
      <c r="A45" s="45" t="s">
        <v>11</v>
      </c>
      <c r="B45" s="46" t="s">
        <v>17</v>
      </c>
      <c r="C45" s="46" t="s">
        <v>19</v>
      </c>
      <c r="E45" s="46" t="s">
        <v>29</v>
      </c>
      <c r="G45" s="46" t="s">
        <v>63</v>
      </c>
      <c r="J45" s="46"/>
      <c r="M45" s="46" t="s">
        <v>66</v>
      </c>
      <c r="U45" s="46" t="s">
        <v>12</v>
      </c>
      <c r="Z45" s="46" t="s">
        <v>13</v>
      </c>
      <c r="AC45" s="48" t="s">
        <v>14</v>
      </c>
      <c r="AD45" s="46" t="s">
        <v>138</v>
      </c>
      <c r="AF45" s="49"/>
      <c r="AG45" s="50">
        <v>108213716</v>
      </c>
      <c r="AH45" s="51"/>
      <c r="AI45" s="51"/>
      <c r="AJ45" s="52">
        <f t="shared" si="15"/>
        <v>108213716</v>
      </c>
    </row>
    <row r="46" spans="1:37" s="47" customFormat="1" ht="12.75" customHeight="1">
      <c r="A46" s="45" t="s">
        <v>11</v>
      </c>
      <c r="B46" s="46" t="s">
        <v>17</v>
      </c>
      <c r="C46" s="46" t="s">
        <v>19</v>
      </c>
      <c r="E46" s="46" t="s">
        <v>29</v>
      </c>
      <c r="G46" s="46" t="s">
        <v>67</v>
      </c>
      <c r="J46" s="46"/>
      <c r="M46" s="46" t="s">
        <v>68</v>
      </c>
      <c r="U46" s="46" t="s">
        <v>12</v>
      </c>
      <c r="Z46" s="46" t="s">
        <v>13</v>
      </c>
      <c r="AC46" s="48" t="s">
        <v>14</v>
      </c>
      <c r="AD46" s="46" t="s">
        <v>138</v>
      </c>
      <c r="AF46" s="49"/>
      <c r="AG46" s="50">
        <v>108213716</v>
      </c>
      <c r="AH46" s="51"/>
      <c r="AI46" s="51"/>
      <c r="AJ46" s="52">
        <f t="shared" si="15"/>
        <v>108213716</v>
      </c>
    </row>
    <row r="47" spans="1:37" s="47" customFormat="1" ht="12.75" customHeight="1">
      <c r="A47" s="45" t="s">
        <v>11</v>
      </c>
      <c r="B47" s="46" t="s">
        <v>17</v>
      </c>
      <c r="C47" s="46" t="s">
        <v>19</v>
      </c>
      <c r="E47" s="46" t="s">
        <v>29</v>
      </c>
      <c r="G47" s="46" t="s">
        <v>45</v>
      </c>
      <c r="J47" s="46"/>
      <c r="M47" s="46" t="s">
        <v>69</v>
      </c>
      <c r="U47" s="46" t="s">
        <v>12</v>
      </c>
      <c r="Z47" s="46" t="s">
        <v>13</v>
      </c>
      <c r="AC47" s="48" t="s">
        <v>14</v>
      </c>
      <c r="AD47" s="46" t="s">
        <v>138</v>
      </c>
      <c r="AF47" s="49"/>
      <c r="AG47" s="50">
        <v>216427433</v>
      </c>
      <c r="AH47" s="51"/>
      <c r="AI47" s="51"/>
      <c r="AJ47" s="52">
        <f t="shared" si="15"/>
        <v>216427433</v>
      </c>
    </row>
    <row r="48" spans="1:37" ht="15.75" customHeight="1">
      <c r="A48" s="53" t="s">
        <v>11</v>
      </c>
      <c r="B48" s="54" t="s">
        <v>22</v>
      </c>
      <c r="C48" s="54"/>
      <c r="D48" s="55"/>
      <c r="E48" s="54"/>
      <c r="F48" s="55"/>
      <c r="G48" s="54"/>
      <c r="H48" s="55"/>
      <c r="I48" s="55"/>
      <c r="J48" s="54"/>
      <c r="K48" s="55"/>
      <c r="L48" s="55"/>
      <c r="M48" s="54" t="s">
        <v>70</v>
      </c>
      <c r="N48" s="55"/>
      <c r="O48" s="55"/>
      <c r="P48" s="55"/>
      <c r="Q48" s="55"/>
      <c r="R48" s="55"/>
      <c r="S48" s="55"/>
      <c r="T48" s="55"/>
      <c r="U48" s="54" t="s">
        <v>12</v>
      </c>
      <c r="V48" s="55"/>
      <c r="W48" s="55"/>
      <c r="X48" s="55"/>
      <c r="Y48" s="55"/>
      <c r="Z48" s="54" t="s">
        <v>13</v>
      </c>
      <c r="AA48" s="55"/>
      <c r="AB48" s="55"/>
      <c r="AC48" s="56" t="s">
        <v>14</v>
      </c>
      <c r="AD48" s="54" t="s">
        <v>138</v>
      </c>
      <c r="AE48" s="55"/>
      <c r="AF48" s="57"/>
      <c r="AG48" s="58">
        <v>7793845940</v>
      </c>
      <c r="AH48" s="58">
        <f t="shared" ref="AH48:AI48" si="17">+AH49+AH54</f>
        <v>666654222</v>
      </c>
      <c r="AI48" s="58">
        <f t="shared" si="17"/>
        <v>666654222</v>
      </c>
      <c r="AJ48" s="59">
        <f>+AJ49+AJ54</f>
        <v>7793845940</v>
      </c>
    </row>
    <row r="49" spans="1:36" ht="12.75" customHeight="1">
      <c r="A49" s="60" t="s">
        <v>11</v>
      </c>
      <c r="B49" s="61" t="s">
        <v>22</v>
      </c>
      <c r="C49" s="61" t="s">
        <v>19</v>
      </c>
      <c r="D49" s="62"/>
      <c r="E49" s="61" t="s">
        <v>48</v>
      </c>
      <c r="F49" s="62"/>
      <c r="G49" s="61"/>
      <c r="H49" s="62"/>
      <c r="I49" s="62"/>
      <c r="J49" s="61"/>
      <c r="K49" s="62"/>
      <c r="L49" s="62"/>
      <c r="M49" s="61" t="s">
        <v>71</v>
      </c>
      <c r="N49" s="62"/>
      <c r="O49" s="62"/>
      <c r="P49" s="62"/>
      <c r="Q49" s="62"/>
      <c r="R49" s="62"/>
      <c r="S49" s="62"/>
      <c r="T49" s="62"/>
      <c r="U49" s="61" t="s">
        <v>12</v>
      </c>
      <c r="V49" s="62"/>
      <c r="W49" s="62"/>
      <c r="X49" s="62"/>
      <c r="Y49" s="62"/>
      <c r="Z49" s="61" t="s">
        <v>13</v>
      </c>
      <c r="AA49" s="62"/>
      <c r="AB49" s="62"/>
      <c r="AC49" s="63" t="s">
        <v>14</v>
      </c>
      <c r="AD49" s="61" t="s">
        <v>138</v>
      </c>
      <c r="AE49" s="62"/>
      <c r="AF49" s="64"/>
      <c r="AG49" s="65">
        <v>50000000</v>
      </c>
      <c r="AH49" s="65">
        <f t="shared" ref="AH49:AI49" si="18">+AH50+AH52</f>
        <v>0</v>
      </c>
      <c r="AI49" s="65">
        <f t="shared" si="18"/>
        <v>0</v>
      </c>
      <c r="AJ49" s="66">
        <f>+AJ50+AJ52</f>
        <v>50000000</v>
      </c>
    </row>
    <row r="50" spans="1:36" s="47" customFormat="1" ht="12.75" customHeight="1">
      <c r="A50" s="67" t="s">
        <v>11</v>
      </c>
      <c r="B50" s="68" t="s">
        <v>22</v>
      </c>
      <c r="C50" s="68" t="s">
        <v>19</v>
      </c>
      <c r="D50" s="69"/>
      <c r="E50" s="68" t="s">
        <v>48</v>
      </c>
      <c r="F50" s="69"/>
      <c r="G50" s="68" t="s">
        <v>72</v>
      </c>
      <c r="H50" s="69"/>
      <c r="I50" s="69"/>
      <c r="J50" s="68"/>
      <c r="K50" s="69"/>
      <c r="L50" s="69"/>
      <c r="M50" s="68" t="s">
        <v>73</v>
      </c>
      <c r="N50" s="69"/>
      <c r="O50" s="69"/>
      <c r="P50" s="69"/>
      <c r="Q50" s="69"/>
      <c r="R50" s="69"/>
      <c r="S50" s="69"/>
      <c r="T50" s="69"/>
      <c r="U50" s="68" t="s">
        <v>12</v>
      </c>
      <c r="V50" s="69"/>
      <c r="W50" s="69"/>
      <c r="X50" s="69"/>
      <c r="Y50" s="69"/>
      <c r="Z50" s="68" t="s">
        <v>13</v>
      </c>
      <c r="AA50" s="69"/>
      <c r="AB50" s="69"/>
      <c r="AC50" s="70" t="s">
        <v>14</v>
      </c>
      <c r="AD50" s="68" t="s">
        <v>138</v>
      </c>
      <c r="AE50" s="69"/>
      <c r="AF50" s="71"/>
      <c r="AG50" s="72">
        <v>35000000</v>
      </c>
      <c r="AH50" s="72">
        <f t="shared" ref="AH50:AI50" si="19">+AH51</f>
        <v>0</v>
      </c>
      <c r="AI50" s="72">
        <f t="shared" si="19"/>
        <v>0</v>
      </c>
      <c r="AJ50" s="52">
        <f>+AJ51</f>
        <v>35000000</v>
      </c>
    </row>
    <row r="51" spans="1:36" ht="12.75" customHeight="1">
      <c r="A51" s="37" t="s">
        <v>11</v>
      </c>
      <c r="B51" s="39" t="s">
        <v>22</v>
      </c>
      <c r="C51" s="39" t="s">
        <v>19</v>
      </c>
      <c r="E51" s="39" t="s">
        <v>48</v>
      </c>
      <c r="G51" s="39" t="s">
        <v>72</v>
      </c>
      <c r="J51" s="39" t="s">
        <v>22</v>
      </c>
      <c r="M51" s="39" t="s">
        <v>74</v>
      </c>
      <c r="U51" s="39" t="s">
        <v>12</v>
      </c>
      <c r="Z51" s="39" t="s">
        <v>13</v>
      </c>
      <c r="AC51" s="38" t="s">
        <v>14</v>
      </c>
      <c r="AD51" s="39" t="s">
        <v>138</v>
      </c>
      <c r="AG51" s="41">
        <v>35000000</v>
      </c>
      <c r="AH51" s="42"/>
      <c r="AI51" s="42"/>
      <c r="AJ51" s="43">
        <f>+AG51-AH51+AI51</f>
        <v>35000000</v>
      </c>
    </row>
    <row r="52" spans="1:36" s="47" customFormat="1" ht="12.75" customHeight="1">
      <c r="A52" s="67" t="s">
        <v>11</v>
      </c>
      <c r="B52" s="68" t="s">
        <v>22</v>
      </c>
      <c r="C52" s="68" t="s">
        <v>19</v>
      </c>
      <c r="D52" s="69"/>
      <c r="E52" s="68" t="s">
        <v>48</v>
      </c>
      <c r="F52" s="69"/>
      <c r="G52" s="68" t="s">
        <v>75</v>
      </c>
      <c r="H52" s="69"/>
      <c r="I52" s="69"/>
      <c r="J52" s="68"/>
      <c r="K52" s="69"/>
      <c r="L52" s="69"/>
      <c r="M52" s="68" t="s">
        <v>76</v>
      </c>
      <c r="N52" s="69"/>
      <c r="O52" s="69"/>
      <c r="P52" s="69"/>
      <c r="Q52" s="69"/>
      <c r="R52" s="69"/>
      <c r="S52" s="69"/>
      <c r="T52" s="69"/>
      <c r="U52" s="68" t="s">
        <v>12</v>
      </c>
      <c r="V52" s="69"/>
      <c r="W52" s="69"/>
      <c r="X52" s="69"/>
      <c r="Y52" s="69"/>
      <c r="Z52" s="68" t="s">
        <v>13</v>
      </c>
      <c r="AA52" s="69"/>
      <c r="AB52" s="69"/>
      <c r="AC52" s="70" t="s">
        <v>14</v>
      </c>
      <c r="AD52" s="68" t="s">
        <v>138</v>
      </c>
      <c r="AE52" s="69"/>
      <c r="AF52" s="71"/>
      <c r="AG52" s="72">
        <v>15000000</v>
      </c>
      <c r="AH52" s="72">
        <f t="shared" ref="AH52:AI52" si="20">+AH53</f>
        <v>0</v>
      </c>
      <c r="AI52" s="72">
        <f t="shared" si="20"/>
        <v>0</v>
      </c>
      <c r="AJ52" s="52">
        <f>+AJ53</f>
        <v>15000000</v>
      </c>
    </row>
    <row r="53" spans="1:36" ht="12.75" customHeight="1">
      <c r="A53" s="37" t="s">
        <v>11</v>
      </c>
      <c r="B53" s="39" t="s">
        <v>22</v>
      </c>
      <c r="C53" s="39" t="s">
        <v>19</v>
      </c>
      <c r="D53" s="39"/>
      <c r="E53" s="39" t="s">
        <v>48</v>
      </c>
      <c r="F53" s="39"/>
      <c r="G53" s="39" t="s">
        <v>75</v>
      </c>
      <c r="H53" s="39"/>
      <c r="I53" s="39"/>
      <c r="J53" s="39" t="s">
        <v>17</v>
      </c>
      <c r="K53" s="39"/>
      <c r="L53" s="39"/>
      <c r="M53" s="39" t="s">
        <v>77</v>
      </c>
      <c r="N53" s="39"/>
      <c r="O53" s="39"/>
      <c r="P53" s="39"/>
      <c r="Q53" s="39"/>
      <c r="R53" s="39"/>
      <c r="S53" s="39"/>
      <c r="T53" s="39"/>
      <c r="U53" s="39" t="s">
        <v>12</v>
      </c>
      <c r="Z53" s="39" t="s">
        <v>13</v>
      </c>
      <c r="AC53" s="38" t="s">
        <v>14</v>
      </c>
      <c r="AD53" s="39" t="s">
        <v>138</v>
      </c>
      <c r="AG53" s="41">
        <v>15000000</v>
      </c>
      <c r="AH53" s="42"/>
      <c r="AI53" s="42"/>
      <c r="AJ53" s="43">
        <f>+AG53-AH53+AI53</f>
        <v>15000000</v>
      </c>
    </row>
    <row r="54" spans="1:36" ht="12.75" customHeight="1">
      <c r="A54" s="60" t="s">
        <v>11</v>
      </c>
      <c r="B54" s="61" t="s">
        <v>22</v>
      </c>
      <c r="C54" s="61" t="s">
        <v>19</v>
      </c>
      <c r="D54" s="62"/>
      <c r="E54" s="61" t="s">
        <v>24</v>
      </c>
      <c r="F54" s="62"/>
      <c r="G54" s="61"/>
      <c r="H54" s="62"/>
      <c r="I54" s="62"/>
      <c r="J54" s="61"/>
      <c r="K54" s="62"/>
      <c r="L54" s="62"/>
      <c r="M54" s="61" t="s">
        <v>78</v>
      </c>
      <c r="N54" s="62"/>
      <c r="O54" s="62"/>
      <c r="P54" s="62"/>
      <c r="Q54" s="62"/>
      <c r="R54" s="62"/>
      <c r="S54" s="62"/>
      <c r="T54" s="62"/>
      <c r="U54" s="61" t="s">
        <v>12</v>
      </c>
      <c r="V54" s="62"/>
      <c r="W54" s="62"/>
      <c r="X54" s="62"/>
      <c r="Y54" s="62"/>
      <c r="Z54" s="61" t="s">
        <v>13</v>
      </c>
      <c r="AA54" s="62"/>
      <c r="AB54" s="62"/>
      <c r="AC54" s="63" t="s">
        <v>14</v>
      </c>
      <c r="AD54" s="61" t="s">
        <v>138</v>
      </c>
      <c r="AE54" s="62"/>
      <c r="AF54" s="64"/>
      <c r="AG54" s="65">
        <v>7743845940</v>
      </c>
      <c r="AH54" s="65">
        <f>+AH55+AH57+AH60+AH67+AH76+AH81+AH84+AH90+AH92+AH95+AH98+AH99+AH103+AH105+AH107</f>
        <v>666654222</v>
      </c>
      <c r="AI54" s="65">
        <f t="shared" ref="AI54" si="21">+AI55+AI57+AI60+AI67+AI76+AI81+AI84+AI90+AI92+AI95+AI98+AI99+AI103+AI105+AI107</f>
        <v>666654222</v>
      </c>
      <c r="AJ54" s="66">
        <f>+AJ55+AJ57+AJ60+AJ67+AJ76+AJ81+AJ84+AJ90+AJ92+AJ95+AJ98+AJ99+AJ103+AJ105+AJ107</f>
        <v>7743845940</v>
      </c>
    </row>
    <row r="55" spans="1:36" ht="12.75" customHeight="1">
      <c r="A55" s="30" t="s">
        <v>11</v>
      </c>
      <c r="B55" s="31" t="s">
        <v>22</v>
      </c>
      <c r="C55" s="31" t="s">
        <v>19</v>
      </c>
      <c r="D55" s="32"/>
      <c r="E55" s="31" t="s">
        <v>24</v>
      </c>
      <c r="F55" s="32"/>
      <c r="G55" s="31" t="s">
        <v>17</v>
      </c>
      <c r="H55" s="32"/>
      <c r="I55" s="32"/>
      <c r="J55" s="31"/>
      <c r="K55" s="32"/>
      <c r="L55" s="32"/>
      <c r="M55" s="31" t="s">
        <v>79</v>
      </c>
      <c r="N55" s="32"/>
      <c r="O55" s="32"/>
      <c r="P55" s="32"/>
      <c r="Q55" s="32"/>
      <c r="R55" s="32"/>
      <c r="S55" s="32"/>
      <c r="T55" s="32"/>
      <c r="U55" s="31" t="s">
        <v>12</v>
      </c>
      <c r="V55" s="32"/>
      <c r="W55" s="32"/>
      <c r="X55" s="32"/>
      <c r="Y55" s="32"/>
      <c r="Z55" s="31" t="s">
        <v>13</v>
      </c>
      <c r="AA55" s="32"/>
      <c r="AB55" s="32"/>
      <c r="AC55" s="33" t="s">
        <v>14</v>
      </c>
      <c r="AD55" s="31" t="s">
        <v>138</v>
      </c>
      <c r="AE55" s="32"/>
      <c r="AF55" s="34"/>
      <c r="AG55" s="35">
        <v>33000000</v>
      </c>
      <c r="AH55" s="35">
        <f t="shared" ref="AH55:AI55" si="22">+AH56</f>
        <v>0</v>
      </c>
      <c r="AI55" s="35">
        <f t="shared" si="22"/>
        <v>0</v>
      </c>
      <c r="AJ55" s="73">
        <f>+AJ56</f>
        <v>33000000</v>
      </c>
    </row>
    <row r="56" spans="1:36" ht="12.75" customHeight="1">
      <c r="A56" s="37" t="s">
        <v>11</v>
      </c>
      <c r="B56" s="39" t="s">
        <v>22</v>
      </c>
      <c r="C56" s="39" t="s">
        <v>19</v>
      </c>
      <c r="E56" s="39" t="s">
        <v>24</v>
      </c>
      <c r="G56" s="39" t="s">
        <v>17</v>
      </c>
      <c r="J56" s="39" t="s">
        <v>80</v>
      </c>
      <c r="M56" s="39" t="s">
        <v>81</v>
      </c>
      <c r="U56" s="39" t="s">
        <v>12</v>
      </c>
      <c r="Z56" s="39" t="s">
        <v>13</v>
      </c>
      <c r="AC56" s="38" t="s">
        <v>14</v>
      </c>
      <c r="AD56" s="39" t="s">
        <v>138</v>
      </c>
      <c r="AG56" s="41">
        <v>33000000</v>
      </c>
      <c r="AH56" s="42"/>
      <c r="AI56" s="42"/>
      <c r="AJ56" s="43">
        <f>+AG56-AH56+AI56</f>
        <v>33000000</v>
      </c>
    </row>
    <row r="57" spans="1:36" ht="12.75" customHeight="1">
      <c r="A57" s="30" t="s">
        <v>11</v>
      </c>
      <c r="B57" s="31" t="s">
        <v>22</v>
      </c>
      <c r="C57" s="31" t="s">
        <v>19</v>
      </c>
      <c r="D57" s="32"/>
      <c r="E57" s="31" t="s">
        <v>24</v>
      </c>
      <c r="F57" s="32"/>
      <c r="G57" s="31" t="s">
        <v>22</v>
      </c>
      <c r="H57" s="32"/>
      <c r="I57" s="32"/>
      <c r="J57" s="31"/>
      <c r="K57" s="32"/>
      <c r="L57" s="32"/>
      <c r="M57" s="31" t="s">
        <v>82</v>
      </c>
      <c r="N57" s="32"/>
      <c r="O57" s="32"/>
      <c r="P57" s="32"/>
      <c r="Q57" s="32"/>
      <c r="R57" s="32"/>
      <c r="S57" s="32"/>
      <c r="T57" s="32"/>
      <c r="U57" s="31" t="s">
        <v>12</v>
      </c>
      <c r="V57" s="32"/>
      <c r="W57" s="32"/>
      <c r="X57" s="32"/>
      <c r="Y57" s="32"/>
      <c r="Z57" s="31" t="s">
        <v>13</v>
      </c>
      <c r="AA57" s="32"/>
      <c r="AB57" s="32"/>
      <c r="AC57" s="33" t="s">
        <v>14</v>
      </c>
      <c r="AD57" s="31" t="s">
        <v>138</v>
      </c>
      <c r="AE57" s="32"/>
      <c r="AF57" s="34"/>
      <c r="AG57" s="35">
        <v>168000000</v>
      </c>
      <c r="AH57" s="35">
        <f t="shared" ref="AH57:AI57" si="23">SUM(AH58:AH59)</f>
        <v>0</v>
      </c>
      <c r="AI57" s="35">
        <f t="shared" si="23"/>
        <v>0</v>
      </c>
      <c r="AJ57" s="73">
        <f>SUM(AJ58:AJ59)</f>
        <v>168000000</v>
      </c>
    </row>
    <row r="58" spans="1:36" ht="12.75" customHeight="1">
      <c r="A58" s="37" t="s">
        <v>11</v>
      </c>
      <c r="B58" s="39" t="s">
        <v>22</v>
      </c>
      <c r="C58" s="39" t="s">
        <v>19</v>
      </c>
      <c r="E58" s="39" t="s">
        <v>24</v>
      </c>
      <c r="G58" s="39" t="s">
        <v>22</v>
      </c>
      <c r="J58" s="39" t="s">
        <v>17</v>
      </c>
      <c r="M58" s="39" t="s">
        <v>83</v>
      </c>
      <c r="U58" s="39" t="s">
        <v>12</v>
      </c>
      <c r="Z58" s="39" t="s">
        <v>13</v>
      </c>
      <c r="AC58" s="38" t="s">
        <v>14</v>
      </c>
      <c r="AD58" s="39" t="s">
        <v>138</v>
      </c>
      <c r="AG58" s="41">
        <v>0</v>
      </c>
      <c r="AH58" s="42"/>
      <c r="AI58" s="42"/>
      <c r="AJ58" s="43">
        <f t="shared" ref="AJ58:AJ59" si="24">+AG58-AH58+AI58</f>
        <v>0</v>
      </c>
    </row>
    <row r="59" spans="1:36" ht="12.75" customHeight="1">
      <c r="A59" s="37" t="s">
        <v>11</v>
      </c>
      <c r="B59" s="39" t="s">
        <v>22</v>
      </c>
      <c r="C59" s="39" t="s">
        <v>19</v>
      </c>
      <c r="E59" s="39" t="s">
        <v>24</v>
      </c>
      <c r="G59" s="39" t="s">
        <v>22</v>
      </c>
      <c r="J59" s="39" t="s">
        <v>22</v>
      </c>
      <c r="M59" s="39" t="s">
        <v>84</v>
      </c>
      <c r="U59" s="39" t="s">
        <v>12</v>
      </c>
      <c r="Z59" s="39" t="s">
        <v>13</v>
      </c>
      <c r="AC59" s="38" t="s">
        <v>14</v>
      </c>
      <c r="AD59" s="39" t="s">
        <v>138</v>
      </c>
      <c r="AG59" s="41">
        <v>168000000</v>
      </c>
      <c r="AH59" s="42"/>
      <c r="AI59" s="42"/>
      <c r="AJ59" s="43">
        <f t="shared" si="24"/>
        <v>168000000</v>
      </c>
    </row>
    <row r="60" spans="1:36" ht="12.75" customHeight="1">
      <c r="A60" s="30" t="s">
        <v>11</v>
      </c>
      <c r="B60" s="31" t="s">
        <v>22</v>
      </c>
      <c r="C60" s="31" t="s">
        <v>19</v>
      </c>
      <c r="D60" s="32"/>
      <c r="E60" s="31" t="s">
        <v>24</v>
      </c>
      <c r="F60" s="32"/>
      <c r="G60" s="31" t="s">
        <v>24</v>
      </c>
      <c r="H60" s="32"/>
      <c r="I60" s="32"/>
      <c r="J60" s="31"/>
      <c r="K60" s="32"/>
      <c r="L60" s="32"/>
      <c r="M60" s="31" t="s">
        <v>85</v>
      </c>
      <c r="N60" s="32"/>
      <c r="O60" s="32"/>
      <c r="P60" s="32"/>
      <c r="Q60" s="32"/>
      <c r="R60" s="32"/>
      <c r="S60" s="32"/>
      <c r="T60" s="32"/>
      <c r="U60" s="31" t="s">
        <v>12</v>
      </c>
      <c r="V60" s="32"/>
      <c r="W60" s="32"/>
      <c r="X60" s="32"/>
      <c r="Y60" s="32"/>
      <c r="Z60" s="31" t="s">
        <v>13</v>
      </c>
      <c r="AA60" s="32"/>
      <c r="AB60" s="32"/>
      <c r="AC60" s="33" t="s">
        <v>14</v>
      </c>
      <c r="AD60" s="31" t="s">
        <v>138</v>
      </c>
      <c r="AE60" s="32"/>
      <c r="AF60" s="34"/>
      <c r="AG60" s="35">
        <v>328556000</v>
      </c>
      <c r="AH60" s="35">
        <f t="shared" ref="AH60" si="25">SUM(AH61:AH66)</f>
        <v>0</v>
      </c>
      <c r="AI60" s="35">
        <f>SUM(AI61:AI66)</f>
        <v>6168000</v>
      </c>
      <c r="AJ60" s="73">
        <f>SUM(AJ61:AJ66)</f>
        <v>334724000</v>
      </c>
    </row>
    <row r="61" spans="1:36" ht="12.75" customHeight="1">
      <c r="A61" s="37" t="s">
        <v>11</v>
      </c>
      <c r="B61" s="39" t="s">
        <v>22</v>
      </c>
      <c r="C61" s="39" t="s">
        <v>19</v>
      </c>
      <c r="E61" s="39" t="s">
        <v>24</v>
      </c>
      <c r="G61" s="39" t="s">
        <v>24</v>
      </c>
      <c r="J61" s="39" t="s">
        <v>17</v>
      </c>
      <c r="M61" s="39" t="s">
        <v>86</v>
      </c>
      <c r="U61" s="39" t="s">
        <v>12</v>
      </c>
      <c r="Z61" s="39" t="s">
        <v>13</v>
      </c>
      <c r="AC61" s="38" t="s">
        <v>14</v>
      </c>
      <c r="AD61" s="39" t="s">
        <v>138</v>
      </c>
      <c r="AG61" s="41">
        <v>42800000</v>
      </c>
      <c r="AH61" s="42"/>
      <c r="AI61" s="42"/>
      <c r="AJ61" s="43">
        <f>+AG61-AH61+AI61</f>
        <v>42800000</v>
      </c>
    </row>
    <row r="62" spans="1:36" ht="12.75" customHeight="1">
      <c r="A62" s="37" t="s">
        <v>11</v>
      </c>
      <c r="B62" s="39" t="s">
        <v>22</v>
      </c>
      <c r="C62" s="39" t="s">
        <v>19</v>
      </c>
      <c r="E62" s="39" t="s">
        <v>24</v>
      </c>
      <c r="G62" s="39" t="s">
        <v>24</v>
      </c>
      <c r="J62" s="39" t="s">
        <v>22</v>
      </c>
      <c r="M62" s="39" t="s">
        <v>87</v>
      </c>
      <c r="U62" s="39" t="s">
        <v>12</v>
      </c>
      <c r="Z62" s="39" t="s">
        <v>13</v>
      </c>
      <c r="AC62" s="38" t="s">
        <v>14</v>
      </c>
      <c r="AD62" s="39" t="s">
        <v>138</v>
      </c>
      <c r="AG62" s="41">
        <v>6000000</v>
      </c>
      <c r="AH62" s="42"/>
      <c r="AI62" s="42"/>
      <c r="AJ62" s="43">
        <f t="shared" ref="AJ62:AJ66" si="26">+AG62-AH62+AI62</f>
        <v>6000000</v>
      </c>
    </row>
    <row r="63" spans="1:36" ht="12.75" customHeight="1">
      <c r="A63" s="37" t="s">
        <v>11</v>
      </c>
      <c r="B63" s="39" t="s">
        <v>22</v>
      </c>
      <c r="C63" s="39" t="s">
        <v>19</v>
      </c>
      <c r="E63" s="39" t="s">
        <v>24</v>
      </c>
      <c r="G63" s="39" t="s">
        <v>24</v>
      </c>
      <c r="J63" s="39" t="s">
        <v>39</v>
      </c>
      <c r="M63" s="39" t="s">
        <v>88</v>
      </c>
      <c r="U63" s="39" t="s">
        <v>12</v>
      </c>
      <c r="Z63" s="39" t="s">
        <v>13</v>
      </c>
      <c r="AC63" s="38" t="s">
        <v>14</v>
      </c>
      <c r="AD63" s="39" t="s">
        <v>138</v>
      </c>
      <c r="AG63" s="41">
        <v>69590000</v>
      </c>
      <c r="AH63" s="42"/>
      <c r="AI63" s="42">
        <v>158000</v>
      </c>
      <c r="AJ63" s="43">
        <f t="shared" si="26"/>
        <v>69748000</v>
      </c>
    </row>
    <row r="64" spans="1:36" ht="12.75" customHeight="1">
      <c r="A64" s="37" t="s">
        <v>11</v>
      </c>
      <c r="B64" s="39" t="s">
        <v>22</v>
      </c>
      <c r="C64" s="39" t="s">
        <v>19</v>
      </c>
      <c r="E64" s="39" t="s">
        <v>24</v>
      </c>
      <c r="G64" s="39" t="s">
        <v>24</v>
      </c>
      <c r="J64" s="39" t="s">
        <v>89</v>
      </c>
      <c r="M64" s="39" t="s">
        <v>90</v>
      </c>
      <c r="U64" s="39" t="s">
        <v>12</v>
      </c>
      <c r="Z64" s="39" t="s">
        <v>13</v>
      </c>
      <c r="AC64" s="38" t="s">
        <v>14</v>
      </c>
      <c r="AD64" s="39" t="s">
        <v>138</v>
      </c>
      <c r="AG64" s="41">
        <v>86000000</v>
      </c>
      <c r="AH64" s="42"/>
      <c r="AI64" s="42"/>
      <c r="AJ64" s="43">
        <f t="shared" si="26"/>
        <v>86000000</v>
      </c>
    </row>
    <row r="65" spans="1:36" ht="12.75" customHeight="1">
      <c r="A65" s="37" t="s">
        <v>11</v>
      </c>
      <c r="B65" s="39" t="s">
        <v>22</v>
      </c>
      <c r="C65" s="39" t="s">
        <v>19</v>
      </c>
      <c r="E65" s="39" t="s">
        <v>24</v>
      </c>
      <c r="G65" s="39" t="s">
        <v>24</v>
      </c>
      <c r="J65" s="39" t="s">
        <v>91</v>
      </c>
      <c r="M65" s="39" t="s">
        <v>92</v>
      </c>
      <c r="U65" s="39" t="s">
        <v>12</v>
      </c>
      <c r="Z65" s="39" t="s">
        <v>13</v>
      </c>
      <c r="AC65" s="38" t="s">
        <v>14</v>
      </c>
      <c r="AD65" s="39" t="s">
        <v>138</v>
      </c>
      <c r="AG65" s="41">
        <v>86000000</v>
      </c>
      <c r="AH65" s="42"/>
      <c r="AI65" s="42"/>
      <c r="AJ65" s="43">
        <f t="shared" si="26"/>
        <v>86000000</v>
      </c>
    </row>
    <row r="66" spans="1:36" ht="12.75" customHeight="1">
      <c r="A66" s="37" t="s">
        <v>11</v>
      </c>
      <c r="B66" s="39" t="s">
        <v>22</v>
      </c>
      <c r="C66" s="39" t="s">
        <v>19</v>
      </c>
      <c r="E66" s="39" t="s">
        <v>24</v>
      </c>
      <c r="G66" s="39" t="s">
        <v>24</v>
      </c>
      <c r="J66" s="39" t="s">
        <v>93</v>
      </c>
      <c r="M66" s="39" t="s">
        <v>94</v>
      </c>
      <c r="U66" s="39" t="s">
        <v>12</v>
      </c>
      <c r="Z66" s="39" t="s">
        <v>13</v>
      </c>
      <c r="AC66" s="38" t="s">
        <v>14</v>
      </c>
      <c r="AD66" s="39" t="s">
        <v>138</v>
      </c>
      <c r="AG66" s="41">
        <v>38166000</v>
      </c>
      <c r="AH66" s="42"/>
      <c r="AI66" s="42">
        <f>6000000+10000</f>
        <v>6010000</v>
      </c>
      <c r="AJ66" s="43">
        <f t="shared" si="26"/>
        <v>44176000</v>
      </c>
    </row>
    <row r="67" spans="1:36" ht="12.75" customHeight="1">
      <c r="A67" s="30" t="s">
        <v>11</v>
      </c>
      <c r="B67" s="31" t="s">
        <v>22</v>
      </c>
      <c r="C67" s="31" t="s">
        <v>19</v>
      </c>
      <c r="D67" s="32"/>
      <c r="E67" s="31" t="s">
        <v>24</v>
      </c>
      <c r="F67" s="32"/>
      <c r="G67" s="31" t="s">
        <v>29</v>
      </c>
      <c r="H67" s="32"/>
      <c r="I67" s="32"/>
      <c r="J67" s="31"/>
      <c r="K67" s="32"/>
      <c r="L67" s="32"/>
      <c r="M67" s="31" t="s">
        <v>95</v>
      </c>
      <c r="N67" s="32"/>
      <c r="O67" s="32"/>
      <c r="P67" s="32"/>
      <c r="Q67" s="32"/>
      <c r="R67" s="32"/>
      <c r="S67" s="32"/>
      <c r="T67" s="32"/>
      <c r="U67" s="31" t="s">
        <v>12</v>
      </c>
      <c r="V67" s="32"/>
      <c r="W67" s="32"/>
      <c r="X67" s="32"/>
      <c r="Y67" s="32"/>
      <c r="Z67" s="31" t="s">
        <v>13</v>
      </c>
      <c r="AA67" s="32"/>
      <c r="AB67" s="32"/>
      <c r="AC67" s="33" t="s">
        <v>14</v>
      </c>
      <c r="AD67" s="31" t="s">
        <v>138</v>
      </c>
      <c r="AE67" s="32"/>
      <c r="AF67" s="34"/>
      <c r="AG67" s="35">
        <v>984805358</v>
      </c>
      <c r="AH67" s="35">
        <f t="shared" ref="AH67" si="27">SUM(AH68:AH75)</f>
        <v>400000000</v>
      </c>
      <c r="AI67" s="35">
        <f>SUM(AI68:AI75)</f>
        <v>402096500</v>
      </c>
      <c r="AJ67" s="73">
        <f>SUM(AJ68:AJ75)</f>
        <v>986901858</v>
      </c>
    </row>
    <row r="68" spans="1:36" ht="12.75" customHeight="1">
      <c r="A68" s="37" t="s">
        <v>11</v>
      </c>
      <c r="B68" s="39" t="s">
        <v>22</v>
      </c>
      <c r="C68" s="39" t="s">
        <v>19</v>
      </c>
      <c r="E68" s="39" t="s">
        <v>24</v>
      </c>
      <c r="G68" s="39" t="s">
        <v>29</v>
      </c>
      <c r="J68" s="74" t="s">
        <v>17</v>
      </c>
      <c r="M68" s="39" t="s">
        <v>96</v>
      </c>
      <c r="U68" s="39" t="s">
        <v>12</v>
      </c>
      <c r="Z68" s="39" t="s">
        <v>13</v>
      </c>
      <c r="AC68" s="38" t="s">
        <v>14</v>
      </c>
      <c r="AD68" s="39" t="s">
        <v>138</v>
      </c>
      <c r="AG68" s="41">
        <v>88500000</v>
      </c>
      <c r="AH68" s="42"/>
      <c r="AI68" s="42">
        <v>178500</v>
      </c>
      <c r="AJ68" s="43">
        <f>+AG68-AH68+AI68</f>
        <v>88678500</v>
      </c>
    </row>
    <row r="69" spans="1:36" ht="12.75" customHeight="1">
      <c r="A69" s="37" t="s">
        <v>11</v>
      </c>
      <c r="B69" s="39" t="s">
        <v>22</v>
      </c>
      <c r="C69" s="39" t="s">
        <v>19</v>
      </c>
      <c r="E69" s="39" t="s">
        <v>24</v>
      </c>
      <c r="G69" s="39" t="s">
        <v>29</v>
      </c>
      <c r="J69" s="74" t="s">
        <v>22</v>
      </c>
      <c r="M69" s="39" t="s">
        <v>97</v>
      </c>
      <c r="U69" s="39" t="s">
        <v>12</v>
      </c>
      <c r="Z69" s="39" t="s">
        <v>13</v>
      </c>
      <c r="AC69" s="38" t="s">
        <v>14</v>
      </c>
      <c r="AD69" s="39" t="s">
        <v>138</v>
      </c>
      <c r="AG69" s="41">
        <v>499575001</v>
      </c>
      <c r="AH69" s="42">
        <v>400000000</v>
      </c>
      <c r="AI69" s="42">
        <v>1360000</v>
      </c>
      <c r="AJ69" s="43">
        <f t="shared" ref="AJ69:AJ75" si="28">+AG69-AH69+AI69</f>
        <v>100935001</v>
      </c>
    </row>
    <row r="70" spans="1:36" ht="12.75" customHeight="1">
      <c r="A70" s="37" t="s">
        <v>11</v>
      </c>
      <c r="B70" s="39" t="s">
        <v>22</v>
      </c>
      <c r="C70" s="39" t="s">
        <v>19</v>
      </c>
      <c r="E70" s="39" t="s">
        <v>24</v>
      </c>
      <c r="G70" s="39" t="s">
        <v>29</v>
      </c>
      <c r="J70" s="74">
        <v>4</v>
      </c>
      <c r="M70" s="39" t="s">
        <v>163</v>
      </c>
      <c r="U70" s="39" t="s">
        <v>12</v>
      </c>
      <c r="Z70" s="39" t="s">
        <v>13</v>
      </c>
      <c r="AC70" s="38" t="s">
        <v>14</v>
      </c>
      <c r="AD70" s="39" t="s">
        <v>138</v>
      </c>
      <c r="AG70" s="41">
        <v>7100000</v>
      </c>
      <c r="AH70" s="42"/>
      <c r="AI70" s="42"/>
      <c r="AJ70" s="43">
        <f t="shared" si="28"/>
        <v>7100000</v>
      </c>
    </row>
    <row r="71" spans="1:36" ht="12.75" customHeight="1">
      <c r="A71" s="37" t="s">
        <v>11</v>
      </c>
      <c r="B71" s="39" t="s">
        <v>22</v>
      </c>
      <c r="C71" s="39" t="s">
        <v>19</v>
      </c>
      <c r="E71" s="39" t="s">
        <v>24</v>
      </c>
      <c r="G71" s="39" t="s">
        <v>29</v>
      </c>
      <c r="J71" s="74">
        <v>5</v>
      </c>
      <c r="M71" s="39" t="s">
        <v>166</v>
      </c>
      <c r="U71" s="39" t="s">
        <v>12</v>
      </c>
      <c r="Z71" s="39" t="s">
        <v>13</v>
      </c>
      <c r="AC71" s="38" t="s">
        <v>14</v>
      </c>
      <c r="AD71" s="39" t="s">
        <v>138</v>
      </c>
      <c r="AG71" s="41"/>
      <c r="AH71" s="42"/>
      <c r="AI71" s="42">
        <v>400000000</v>
      </c>
      <c r="AJ71" s="43">
        <f t="shared" si="28"/>
        <v>400000000</v>
      </c>
    </row>
    <row r="72" spans="1:36" ht="12.75" customHeight="1">
      <c r="A72" s="37" t="s">
        <v>11</v>
      </c>
      <c r="B72" s="39" t="s">
        <v>22</v>
      </c>
      <c r="C72" s="39" t="s">
        <v>19</v>
      </c>
      <c r="E72" s="39" t="s">
        <v>24</v>
      </c>
      <c r="G72" s="39" t="s">
        <v>29</v>
      </c>
      <c r="J72" s="74" t="s">
        <v>67</v>
      </c>
      <c r="M72" s="39" t="s">
        <v>98</v>
      </c>
      <c r="U72" s="39" t="s">
        <v>12</v>
      </c>
      <c r="Z72" s="39" t="s">
        <v>13</v>
      </c>
      <c r="AC72" s="38" t="s">
        <v>14</v>
      </c>
      <c r="AD72" s="39" t="s">
        <v>138</v>
      </c>
      <c r="AG72" s="41">
        <v>155600000</v>
      </c>
      <c r="AH72" s="42"/>
      <c r="AI72" s="42"/>
      <c r="AJ72" s="43">
        <f t="shared" si="28"/>
        <v>155600000</v>
      </c>
    </row>
    <row r="73" spans="1:36" ht="12.75" customHeight="1">
      <c r="A73" s="37" t="s">
        <v>11</v>
      </c>
      <c r="B73" s="39" t="s">
        <v>22</v>
      </c>
      <c r="C73" s="39" t="s">
        <v>19</v>
      </c>
      <c r="E73" s="39" t="s">
        <v>24</v>
      </c>
      <c r="G73" s="39" t="s">
        <v>29</v>
      </c>
      <c r="J73" s="74" t="s">
        <v>45</v>
      </c>
      <c r="M73" s="39" t="s">
        <v>99</v>
      </c>
      <c r="U73" s="39" t="s">
        <v>12</v>
      </c>
      <c r="Z73" s="39" t="s">
        <v>13</v>
      </c>
      <c r="AC73" s="38" t="s">
        <v>14</v>
      </c>
      <c r="AD73" s="39" t="s">
        <v>138</v>
      </c>
      <c r="AG73" s="41">
        <v>156106500</v>
      </c>
      <c r="AH73" s="42"/>
      <c r="AI73" s="42">
        <v>558000</v>
      </c>
      <c r="AJ73" s="43">
        <f t="shared" si="28"/>
        <v>156664500</v>
      </c>
    </row>
    <row r="74" spans="1:36" ht="12.75" customHeight="1">
      <c r="A74" s="37" t="s">
        <v>11</v>
      </c>
      <c r="B74" s="39" t="s">
        <v>22</v>
      </c>
      <c r="C74" s="39" t="s">
        <v>19</v>
      </c>
      <c r="E74" s="39" t="s">
        <v>24</v>
      </c>
      <c r="G74" s="39" t="s">
        <v>29</v>
      </c>
      <c r="J74" s="74" t="s">
        <v>14</v>
      </c>
      <c r="M74" s="39" t="s">
        <v>100</v>
      </c>
      <c r="U74" s="39" t="s">
        <v>12</v>
      </c>
      <c r="Z74" s="39" t="s">
        <v>13</v>
      </c>
      <c r="AC74" s="38" t="s">
        <v>14</v>
      </c>
      <c r="AD74" s="39" t="s">
        <v>138</v>
      </c>
      <c r="AG74" s="41">
        <v>56523857</v>
      </c>
      <c r="AH74" s="42"/>
      <c r="AI74" s="42"/>
      <c r="AJ74" s="43">
        <f t="shared" si="28"/>
        <v>56523857</v>
      </c>
    </row>
    <row r="75" spans="1:36" ht="12.75" customHeight="1">
      <c r="A75" s="37" t="s">
        <v>11</v>
      </c>
      <c r="B75" s="39" t="s">
        <v>22</v>
      </c>
      <c r="C75" s="39" t="s">
        <v>19</v>
      </c>
      <c r="E75" s="39" t="s">
        <v>24</v>
      </c>
      <c r="G75" s="39" t="s">
        <v>29</v>
      </c>
      <c r="J75" s="74" t="s">
        <v>33</v>
      </c>
      <c r="M75" s="39" t="s">
        <v>101</v>
      </c>
      <c r="U75" s="39" t="s">
        <v>12</v>
      </c>
      <c r="Z75" s="39" t="s">
        <v>13</v>
      </c>
      <c r="AC75" s="38" t="s">
        <v>14</v>
      </c>
      <c r="AD75" s="39" t="s">
        <v>138</v>
      </c>
      <c r="AG75" s="41">
        <v>21400000</v>
      </c>
      <c r="AH75" s="42"/>
      <c r="AI75" s="42"/>
      <c r="AJ75" s="43">
        <f t="shared" si="28"/>
        <v>21400000</v>
      </c>
    </row>
    <row r="76" spans="1:36" ht="12.75" customHeight="1">
      <c r="A76" s="30" t="s">
        <v>11</v>
      </c>
      <c r="B76" s="31" t="s">
        <v>22</v>
      </c>
      <c r="C76" s="31" t="s">
        <v>19</v>
      </c>
      <c r="D76" s="32"/>
      <c r="E76" s="31" t="s">
        <v>24</v>
      </c>
      <c r="F76" s="32"/>
      <c r="G76" s="31" t="s">
        <v>61</v>
      </c>
      <c r="H76" s="32"/>
      <c r="I76" s="32"/>
      <c r="J76" s="31"/>
      <c r="K76" s="32"/>
      <c r="L76" s="32"/>
      <c r="M76" s="31" t="s">
        <v>102</v>
      </c>
      <c r="N76" s="32"/>
      <c r="O76" s="32"/>
      <c r="P76" s="32"/>
      <c r="Q76" s="32"/>
      <c r="R76" s="32"/>
      <c r="S76" s="32"/>
      <c r="T76" s="32"/>
      <c r="U76" s="31" t="s">
        <v>12</v>
      </c>
      <c r="V76" s="32"/>
      <c r="W76" s="32"/>
      <c r="X76" s="32"/>
      <c r="Y76" s="32"/>
      <c r="Z76" s="31" t="s">
        <v>13</v>
      </c>
      <c r="AA76" s="32"/>
      <c r="AB76" s="32"/>
      <c r="AC76" s="33" t="s">
        <v>14</v>
      </c>
      <c r="AD76" s="31" t="s">
        <v>138</v>
      </c>
      <c r="AE76" s="32"/>
      <c r="AF76" s="34"/>
      <c r="AG76" s="35">
        <v>74589600</v>
      </c>
      <c r="AH76" s="35">
        <f t="shared" ref="AH76:AI76" si="29">SUM(AH77:AH80)</f>
        <v>0</v>
      </c>
      <c r="AI76" s="35">
        <f t="shared" si="29"/>
        <v>129119300</v>
      </c>
      <c r="AJ76" s="73">
        <f>SUM(AJ77:AJ80)</f>
        <v>203708900</v>
      </c>
    </row>
    <row r="77" spans="1:36" ht="12.75" customHeight="1">
      <c r="A77" s="37" t="s">
        <v>11</v>
      </c>
      <c r="B77" s="39" t="s">
        <v>22</v>
      </c>
      <c r="C77" s="39" t="s">
        <v>19</v>
      </c>
      <c r="E77" s="39" t="s">
        <v>24</v>
      </c>
      <c r="G77" s="39" t="s">
        <v>61</v>
      </c>
      <c r="J77" s="39" t="s">
        <v>22</v>
      </c>
      <c r="M77" s="39" t="s">
        <v>103</v>
      </c>
      <c r="U77" s="39" t="s">
        <v>12</v>
      </c>
      <c r="Z77" s="39" t="s">
        <v>13</v>
      </c>
      <c r="AC77" s="38" t="s">
        <v>14</v>
      </c>
      <c r="AD77" s="39" t="s">
        <v>138</v>
      </c>
      <c r="AG77" s="41">
        <v>18540000</v>
      </c>
      <c r="AH77" s="42"/>
      <c r="AI77" s="42"/>
      <c r="AJ77" s="43">
        <f t="shared" ref="AJ77:AJ79" si="30">+AG77-AH77+AI77</f>
        <v>18540000</v>
      </c>
    </row>
    <row r="78" spans="1:36" ht="12.75" customHeight="1">
      <c r="A78" s="37" t="s">
        <v>11</v>
      </c>
      <c r="B78" s="39" t="s">
        <v>22</v>
      </c>
      <c r="C78" s="39" t="s">
        <v>19</v>
      </c>
      <c r="E78" s="39" t="s">
        <v>24</v>
      </c>
      <c r="G78" s="39" t="s">
        <v>61</v>
      </c>
      <c r="J78" s="39" t="s">
        <v>48</v>
      </c>
      <c r="M78" s="39" t="s">
        <v>104</v>
      </c>
      <c r="U78" s="39" t="s">
        <v>12</v>
      </c>
      <c r="Z78" s="39" t="s">
        <v>13</v>
      </c>
      <c r="AC78" s="38" t="s">
        <v>14</v>
      </c>
      <c r="AD78" s="39" t="s">
        <v>138</v>
      </c>
      <c r="AG78" s="41">
        <v>50610000</v>
      </c>
      <c r="AH78" s="42"/>
      <c r="AI78" s="42"/>
      <c r="AJ78" s="43">
        <f t="shared" si="30"/>
        <v>50610000</v>
      </c>
    </row>
    <row r="79" spans="1:36" ht="12.75" customHeight="1">
      <c r="A79" s="37" t="s">
        <v>11</v>
      </c>
      <c r="B79" s="39" t="s">
        <v>22</v>
      </c>
      <c r="C79" s="39" t="s">
        <v>19</v>
      </c>
      <c r="E79" s="39" t="s">
        <v>24</v>
      </c>
      <c r="G79" s="39" t="s">
        <v>61</v>
      </c>
      <c r="J79" s="74">
        <v>5</v>
      </c>
      <c r="M79" s="39" t="s">
        <v>167</v>
      </c>
      <c r="U79" s="39" t="s">
        <v>12</v>
      </c>
      <c r="Z79" s="39" t="s">
        <v>13</v>
      </c>
      <c r="AC79" s="38" t="s">
        <v>14</v>
      </c>
      <c r="AD79" s="39" t="s">
        <v>138</v>
      </c>
      <c r="AG79" s="41"/>
      <c r="AH79" s="42"/>
      <c r="AI79" s="42">
        <v>128400000</v>
      </c>
      <c r="AJ79" s="43">
        <f t="shared" si="30"/>
        <v>128400000</v>
      </c>
    </row>
    <row r="80" spans="1:36" ht="12.75" customHeight="1">
      <c r="A80" s="37" t="s">
        <v>11</v>
      </c>
      <c r="B80" s="39" t="s">
        <v>22</v>
      </c>
      <c r="C80" s="39" t="s">
        <v>19</v>
      </c>
      <c r="E80" s="39" t="s">
        <v>24</v>
      </c>
      <c r="G80" s="39" t="s">
        <v>61</v>
      </c>
      <c r="J80" s="39" t="s">
        <v>63</v>
      </c>
      <c r="M80" s="39" t="s">
        <v>105</v>
      </c>
      <c r="U80" s="39" t="s">
        <v>12</v>
      </c>
      <c r="Z80" s="39" t="s">
        <v>13</v>
      </c>
      <c r="AC80" s="38" t="s">
        <v>14</v>
      </c>
      <c r="AD80" s="39" t="s">
        <v>138</v>
      </c>
      <c r="AG80" s="41">
        <v>5439600</v>
      </c>
      <c r="AH80" s="42"/>
      <c r="AI80" s="42">
        <v>719300</v>
      </c>
      <c r="AJ80" s="43">
        <f>+AG80-AH80+AI80</f>
        <v>6158900</v>
      </c>
    </row>
    <row r="81" spans="1:36" ht="12.75" customHeight="1">
      <c r="A81" s="30" t="s">
        <v>11</v>
      </c>
      <c r="B81" s="31" t="s">
        <v>22</v>
      </c>
      <c r="C81" s="31" t="s">
        <v>19</v>
      </c>
      <c r="D81" s="32"/>
      <c r="E81" s="31" t="s">
        <v>24</v>
      </c>
      <c r="F81" s="32"/>
      <c r="G81" s="31" t="s">
        <v>63</v>
      </c>
      <c r="H81" s="32"/>
      <c r="I81" s="32"/>
      <c r="J81" s="31"/>
      <c r="K81" s="32"/>
      <c r="L81" s="32"/>
      <c r="M81" s="31" t="s">
        <v>106</v>
      </c>
      <c r="N81" s="32"/>
      <c r="O81" s="32"/>
      <c r="P81" s="32"/>
      <c r="Q81" s="32"/>
      <c r="R81" s="32"/>
      <c r="S81" s="32"/>
      <c r="T81" s="32"/>
      <c r="U81" s="31" t="s">
        <v>12</v>
      </c>
      <c r="V81" s="32"/>
      <c r="W81" s="32"/>
      <c r="X81" s="32"/>
      <c r="Y81" s="32"/>
      <c r="Z81" s="31" t="s">
        <v>13</v>
      </c>
      <c r="AA81" s="32"/>
      <c r="AB81" s="32"/>
      <c r="AC81" s="33" t="s">
        <v>14</v>
      </c>
      <c r="AD81" s="31" t="s">
        <v>138</v>
      </c>
      <c r="AE81" s="32"/>
      <c r="AF81" s="34"/>
      <c r="AG81" s="35">
        <v>30727280</v>
      </c>
      <c r="AH81" s="35">
        <f t="shared" ref="AH81:AI81" si="31">SUM(AH82:AH83)</f>
        <v>0</v>
      </c>
      <c r="AI81" s="35">
        <f t="shared" si="31"/>
        <v>0</v>
      </c>
      <c r="AJ81" s="73">
        <f>SUM(AJ82:AJ83)</f>
        <v>30727280</v>
      </c>
    </row>
    <row r="82" spans="1:36" ht="12.75" customHeight="1">
      <c r="A82" s="37" t="s">
        <v>11</v>
      </c>
      <c r="B82" s="39" t="s">
        <v>22</v>
      </c>
      <c r="C82" s="39" t="s">
        <v>19</v>
      </c>
      <c r="E82" s="39" t="s">
        <v>24</v>
      </c>
      <c r="G82" s="39" t="s">
        <v>63</v>
      </c>
      <c r="J82" s="39" t="s">
        <v>29</v>
      </c>
      <c r="M82" s="39" t="s">
        <v>107</v>
      </c>
      <c r="U82" s="39" t="s">
        <v>12</v>
      </c>
      <c r="Z82" s="39" t="s">
        <v>13</v>
      </c>
      <c r="AC82" s="38" t="s">
        <v>14</v>
      </c>
      <c r="AD82" s="39" t="s">
        <v>138</v>
      </c>
      <c r="AG82" s="41">
        <v>5727280</v>
      </c>
      <c r="AH82" s="42"/>
      <c r="AI82" s="42"/>
      <c r="AJ82" s="43">
        <f t="shared" ref="AJ82:AJ83" si="32">+AG82-AH82+AI82</f>
        <v>5727280</v>
      </c>
    </row>
    <row r="83" spans="1:36" ht="12.75" customHeight="1">
      <c r="A83" s="37" t="s">
        <v>11</v>
      </c>
      <c r="B83" s="39" t="s">
        <v>22</v>
      </c>
      <c r="C83" s="39" t="s">
        <v>19</v>
      </c>
      <c r="E83" s="39" t="s">
        <v>24</v>
      </c>
      <c r="G83" s="39" t="s">
        <v>63</v>
      </c>
      <c r="J83" s="39" t="s">
        <v>61</v>
      </c>
      <c r="M83" s="39" t="s">
        <v>108</v>
      </c>
      <c r="U83" s="39" t="s">
        <v>12</v>
      </c>
      <c r="Z83" s="39" t="s">
        <v>13</v>
      </c>
      <c r="AC83" s="38" t="s">
        <v>14</v>
      </c>
      <c r="AD83" s="39" t="s">
        <v>138</v>
      </c>
      <c r="AG83" s="41">
        <v>25000000</v>
      </c>
      <c r="AH83" s="42"/>
      <c r="AI83" s="42"/>
      <c r="AJ83" s="43">
        <f t="shared" si="32"/>
        <v>25000000</v>
      </c>
    </row>
    <row r="84" spans="1:36" ht="12.75" customHeight="1">
      <c r="A84" s="30" t="s">
        <v>11</v>
      </c>
      <c r="B84" s="31" t="s">
        <v>22</v>
      </c>
      <c r="C84" s="31" t="s">
        <v>19</v>
      </c>
      <c r="D84" s="32"/>
      <c r="E84" s="31" t="s">
        <v>24</v>
      </c>
      <c r="F84" s="32"/>
      <c r="G84" s="31" t="s">
        <v>67</v>
      </c>
      <c r="H84" s="32"/>
      <c r="I84" s="32"/>
      <c r="J84" s="31"/>
      <c r="K84" s="32"/>
      <c r="L84" s="32"/>
      <c r="M84" s="31" t="s">
        <v>109</v>
      </c>
      <c r="N84" s="32"/>
      <c r="O84" s="32"/>
      <c r="P84" s="32"/>
      <c r="Q84" s="32"/>
      <c r="R84" s="32"/>
      <c r="S84" s="32"/>
      <c r="T84" s="32"/>
      <c r="U84" s="31" t="s">
        <v>12</v>
      </c>
      <c r="V84" s="32"/>
      <c r="W84" s="32"/>
      <c r="X84" s="32"/>
      <c r="Y84" s="32"/>
      <c r="Z84" s="31" t="s">
        <v>13</v>
      </c>
      <c r="AA84" s="32"/>
      <c r="AB84" s="32"/>
      <c r="AC84" s="33" t="s">
        <v>14</v>
      </c>
      <c r="AD84" s="31" t="s">
        <v>138</v>
      </c>
      <c r="AE84" s="32"/>
      <c r="AF84" s="34"/>
      <c r="AG84" s="35">
        <v>701042559</v>
      </c>
      <c r="AH84" s="35">
        <f t="shared" ref="AH84:AI84" si="33">SUM(AH85:AH89)</f>
        <v>117921237</v>
      </c>
      <c r="AI84" s="35">
        <f t="shared" si="33"/>
        <v>0</v>
      </c>
      <c r="AJ84" s="73">
        <f>SUM(AJ85:AJ89)</f>
        <v>583121322</v>
      </c>
    </row>
    <row r="85" spans="1:36" ht="12.75" customHeight="1">
      <c r="A85" s="37" t="s">
        <v>11</v>
      </c>
      <c r="B85" s="39" t="s">
        <v>22</v>
      </c>
      <c r="C85" s="39" t="s">
        <v>19</v>
      </c>
      <c r="E85" s="39" t="s">
        <v>24</v>
      </c>
      <c r="G85" s="39" t="s">
        <v>67</v>
      </c>
      <c r="J85" s="39" t="s">
        <v>17</v>
      </c>
      <c r="M85" s="39" t="s">
        <v>110</v>
      </c>
      <c r="U85" s="39" t="s">
        <v>12</v>
      </c>
      <c r="Z85" s="39" t="s">
        <v>13</v>
      </c>
      <c r="AC85" s="38" t="s">
        <v>14</v>
      </c>
      <c r="AD85" s="39" t="s">
        <v>138</v>
      </c>
      <c r="AG85" s="41">
        <v>27820000</v>
      </c>
      <c r="AH85" s="42"/>
      <c r="AI85" s="42"/>
      <c r="AJ85" s="43">
        <f t="shared" ref="AJ85:AJ89" si="34">+AG85-AH85+AI85</f>
        <v>27820000</v>
      </c>
    </row>
    <row r="86" spans="1:36" ht="12.75" customHeight="1">
      <c r="A86" s="37" t="s">
        <v>11</v>
      </c>
      <c r="B86" s="39" t="s">
        <v>22</v>
      </c>
      <c r="C86" s="39" t="s">
        <v>19</v>
      </c>
      <c r="E86" s="39" t="s">
        <v>24</v>
      </c>
      <c r="G86" s="39" t="s">
        <v>67</v>
      </c>
      <c r="J86" s="39" t="s">
        <v>22</v>
      </c>
      <c r="M86" s="39" t="s">
        <v>111</v>
      </c>
      <c r="U86" s="39" t="s">
        <v>12</v>
      </c>
      <c r="Z86" s="39" t="s">
        <v>13</v>
      </c>
      <c r="AC86" s="38" t="s">
        <v>14</v>
      </c>
      <c r="AD86" s="39" t="s">
        <v>138</v>
      </c>
      <c r="AG86" s="41">
        <v>182970000</v>
      </c>
      <c r="AH86" s="42"/>
      <c r="AI86" s="42"/>
      <c r="AJ86" s="43">
        <f t="shared" si="34"/>
        <v>182970000</v>
      </c>
    </row>
    <row r="87" spans="1:36" ht="12.75" customHeight="1">
      <c r="A87" s="37" t="s">
        <v>11</v>
      </c>
      <c r="B87" s="39" t="s">
        <v>22</v>
      </c>
      <c r="C87" s="39" t="s">
        <v>19</v>
      </c>
      <c r="E87" s="39" t="s">
        <v>24</v>
      </c>
      <c r="G87" s="39" t="s">
        <v>67</v>
      </c>
      <c r="J87" s="39" t="s">
        <v>29</v>
      </c>
      <c r="M87" s="39" t="s">
        <v>112</v>
      </c>
      <c r="U87" s="39" t="s">
        <v>12</v>
      </c>
      <c r="Z87" s="39" t="s">
        <v>13</v>
      </c>
      <c r="AC87" s="38" t="s">
        <v>14</v>
      </c>
      <c r="AD87" s="39" t="s">
        <v>138</v>
      </c>
      <c r="AG87" s="41">
        <v>25000000</v>
      </c>
      <c r="AH87" s="42"/>
      <c r="AI87" s="42"/>
      <c r="AJ87" s="43">
        <f t="shared" si="34"/>
        <v>25000000</v>
      </c>
    </row>
    <row r="88" spans="1:36" ht="12.75" customHeight="1">
      <c r="A88" s="37" t="s">
        <v>11</v>
      </c>
      <c r="B88" s="39" t="s">
        <v>22</v>
      </c>
      <c r="C88" s="39" t="s">
        <v>19</v>
      </c>
      <c r="E88" s="39" t="s">
        <v>24</v>
      </c>
      <c r="G88" s="39" t="s">
        <v>67</v>
      </c>
      <c r="J88" s="39" t="s">
        <v>61</v>
      </c>
      <c r="M88" s="39" t="s">
        <v>113</v>
      </c>
      <c r="U88" s="39" t="s">
        <v>12</v>
      </c>
      <c r="Z88" s="39" t="s">
        <v>13</v>
      </c>
      <c r="AC88" s="38" t="s">
        <v>14</v>
      </c>
      <c r="AD88" s="39" t="s">
        <v>138</v>
      </c>
      <c r="AG88" s="41">
        <v>34240000</v>
      </c>
      <c r="AH88" s="42"/>
      <c r="AI88" s="42"/>
      <c r="AJ88" s="43">
        <f t="shared" si="34"/>
        <v>34240000</v>
      </c>
    </row>
    <row r="89" spans="1:36" ht="12.75" customHeight="1">
      <c r="A89" s="37" t="s">
        <v>11</v>
      </c>
      <c r="B89" s="39" t="s">
        <v>22</v>
      </c>
      <c r="C89" s="39" t="s">
        <v>19</v>
      </c>
      <c r="E89" s="39" t="s">
        <v>24</v>
      </c>
      <c r="G89" s="39" t="s">
        <v>67</v>
      </c>
      <c r="J89" s="39" t="s">
        <v>63</v>
      </c>
      <c r="M89" s="39" t="s">
        <v>114</v>
      </c>
      <c r="U89" s="39" t="s">
        <v>12</v>
      </c>
      <c r="Z89" s="39" t="s">
        <v>13</v>
      </c>
      <c r="AC89" s="38" t="s">
        <v>14</v>
      </c>
      <c r="AD89" s="39" t="s">
        <v>138</v>
      </c>
      <c r="AG89" s="41">
        <v>431012559</v>
      </c>
      <c r="AH89" s="42">
        <v>117921237</v>
      </c>
      <c r="AI89" s="42"/>
      <c r="AJ89" s="43">
        <f t="shared" si="34"/>
        <v>313091322</v>
      </c>
    </row>
    <row r="90" spans="1:36" ht="12.75" customHeight="1">
      <c r="A90" s="30" t="s">
        <v>11</v>
      </c>
      <c r="B90" s="31" t="s">
        <v>22</v>
      </c>
      <c r="C90" s="31" t="s">
        <v>19</v>
      </c>
      <c r="D90" s="32"/>
      <c r="E90" s="31" t="s">
        <v>24</v>
      </c>
      <c r="F90" s="32"/>
      <c r="G90" s="31" t="s">
        <v>45</v>
      </c>
      <c r="H90" s="32"/>
      <c r="I90" s="32"/>
      <c r="J90" s="31"/>
      <c r="K90" s="32"/>
      <c r="L90" s="32"/>
      <c r="M90" s="31" t="s">
        <v>115</v>
      </c>
      <c r="N90" s="32"/>
      <c r="O90" s="32"/>
      <c r="P90" s="32"/>
      <c r="Q90" s="32"/>
      <c r="R90" s="32"/>
      <c r="S90" s="32"/>
      <c r="T90" s="32"/>
      <c r="U90" s="31" t="s">
        <v>12</v>
      </c>
      <c r="V90" s="32"/>
      <c r="W90" s="32"/>
      <c r="X90" s="32"/>
      <c r="Y90" s="32"/>
      <c r="Z90" s="31" t="s">
        <v>13</v>
      </c>
      <c r="AA90" s="32"/>
      <c r="AB90" s="32"/>
      <c r="AC90" s="33" t="s">
        <v>14</v>
      </c>
      <c r="AD90" s="31" t="s">
        <v>138</v>
      </c>
      <c r="AE90" s="32"/>
      <c r="AF90" s="34"/>
      <c r="AG90" s="35">
        <v>300200000</v>
      </c>
      <c r="AH90" s="35">
        <f t="shared" ref="AH90:AI90" si="35">+AH91</f>
        <v>0</v>
      </c>
      <c r="AI90" s="35">
        <f t="shared" si="35"/>
        <v>0</v>
      </c>
      <c r="AJ90" s="73">
        <f>+AJ91</f>
        <v>300200000</v>
      </c>
    </row>
    <row r="91" spans="1:36" ht="12.75" customHeight="1">
      <c r="A91" s="37" t="s">
        <v>11</v>
      </c>
      <c r="B91" s="39" t="s">
        <v>22</v>
      </c>
      <c r="C91" s="39" t="s">
        <v>19</v>
      </c>
      <c r="E91" s="39" t="s">
        <v>24</v>
      </c>
      <c r="G91" s="39" t="s">
        <v>45</v>
      </c>
      <c r="J91" s="39" t="s">
        <v>16</v>
      </c>
      <c r="M91" s="39" t="s">
        <v>116</v>
      </c>
      <c r="U91" s="39" t="s">
        <v>12</v>
      </c>
      <c r="Z91" s="39" t="s">
        <v>13</v>
      </c>
      <c r="AC91" s="38" t="s">
        <v>14</v>
      </c>
      <c r="AD91" s="39" t="s">
        <v>138</v>
      </c>
      <c r="AG91" s="41">
        <v>300200000</v>
      </c>
      <c r="AH91" s="42"/>
      <c r="AI91" s="42"/>
      <c r="AJ91" s="43">
        <f>+AG91-AH91+AI91</f>
        <v>300200000</v>
      </c>
    </row>
    <row r="92" spans="1:36" ht="12.75" customHeight="1">
      <c r="A92" s="75" t="s">
        <v>11</v>
      </c>
      <c r="B92" s="31" t="s">
        <v>22</v>
      </c>
      <c r="C92" s="31" t="s">
        <v>19</v>
      </c>
      <c r="D92" s="32"/>
      <c r="E92" s="31" t="s">
        <v>24</v>
      </c>
      <c r="F92" s="32"/>
      <c r="G92" s="31" t="s">
        <v>14</v>
      </c>
      <c r="H92" s="32"/>
      <c r="I92" s="32"/>
      <c r="J92" s="31"/>
      <c r="K92" s="32"/>
      <c r="L92" s="32"/>
      <c r="M92" s="31" t="s">
        <v>117</v>
      </c>
      <c r="N92" s="32"/>
      <c r="O92" s="32"/>
      <c r="P92" s="32"/>
      <c r="Q92" s="32"/>
      <c r="R92" s="32"/>
      <c r="S92" s="32"/>
      <c r="T92" s="32"/>
      <c r="U92" s="31" t="s">
        <v>12</v>
      </c>
      <c r="V92" s="32"/>
      <c r="W92" s="32"/>
      <c r="X92" s="32"/>
      <c r="Y92" s="32"/>
      <c r="Z92" s="31" t="s">
        <v>13</v>
      </c>
      <c r="AA92" s="32"/>
      <c r="AB92" s="32"/>
      <c r="AC92" s="33" t="s">
        <v>14</v>
      </c>
      <c r="AD92" s="31" t="s">
        <v>138</v>
      </c>
      <c r="AE92" s="32"/>
      <c r="AF92" s="34"/>
      <c r="AG92" s="35">
        <v>3520000000</v>
      </c>
      <c r="AH92" s="35">
        <f t="shared" ref="AH92:AI92" si="36">SUM(AH93:AH94)</f>
        <v>135024000</v>
      </c>
      <c r="AI92" s="35">
        <f t="shared" si="36"/>
        <v>0</v>
      </c>
      <c r="AJ92" s="73">
        <f>SUM(AJ93:AJ94)</f>
        <v>3384976000</v>
      </c>
    </row>
    <row r="93" spans="1:36" ht="12.75" customHeight="1">
      <c r="A93" s="37" t="s">
        <v>11</v>
      </c>
      <c r="B93" s="39" t="s">
        <v>22</v>
      </c>
      <c r="C93" s="39" t="s">
        <v>19</v>
      </c>
      <c r="E93" s="39" t="s">
        <v>24</v>
      </c>
      <c r="G93" s="39" t="s">
        <v>14</v>
      </c>
      <c r="J93" s="39" t="s">
        <v>17</v>
      </c>
      <c r="M93" s="39" t="s">
        <v>118</v>
      </c>
      <c r="U93" s="39" t="s">
        <v>12</v>
      </c>
      <c r="Z93" s="39" t="s">
        <v>13</v>
      </c>
      <c r="AC93" s="38" t="s">
        <v>14</v>
      </c>
      <c r="AD93" s="39" t="s">
        <v>138</v>
      </c>
      <c r="AG93" s="41">
        <v>0</v>
      </c>
      <c r="AH93" s="42"/>
      <c r="AI93" s="42"/>
      <c r="AJ93" s="43">
        <f t="shared" ref="AJ93:AJ94" si="37">+AG93-AH93+AI93</f>
        <v>0</v>
      </c>
    </row>
    <row r="94" spans="1:36" ht="12.75" customHeight="1">
      <c r="A94" s="37" t="s">
        <v>11</v>
      </c>
      <c r="B94" s="39" t="s">
        <v>22</v>
      </c>
      <c r="C94" s="39" t="s">
        <v>19</v>
      </c>
      <c r="E94" s="39" t="s">
        <v>24</v>
      </c>
      <c r="G94" s="39" t="s">
        <v>14</v>
      </c>
      <c r="J94" s="39" t="s">
        <v>22</v>
      </c>
      <c r="M94" s="39" t="s">
        <v>119</v>
      </c>
      <c r="U94" s="39" t="s">
        <v>12</v>
      </c>
      <c r="Z94" s="39" t="s">
        <v>13</v>
      </c>
      <c r="AC94" s="38" t="s">
        <v>14</v>
      </c>
      <c r="AD94" s="39" t="s">
        <v>138</v>
      </c>
      <c r="AG94" s="41">
        <v>3520000000</v>
      </c>
      <c r="AH94" s="42">
        <f>129024000+6000000</f>
        <v>135024000</v>
      </c>
      <c r="AI94" s="42"/>
      <c r="AJ94" s="43">
        <f t="shared" si="37"/>
        <v>3384976000</v>
      </c>
    </row>
    <row r="95" spans="1:36" ht="12.75" customHeight="1">
      <c r="A95" s="76" t="s">
        <v>11</v>
      </c>
      <c r="B95" s="31" t="s">
        <v>22</v>
      </c>
      <c r="C95" s="31" t="s">
        <v>19</v>
      </c>
      <c r="D95" s="32"/>
      <c r="E95" s="31" t="s">
        <v>24</v>
      </c>
      <c r="F95" s="32"/>
      <c r="G95" s="31" t="s">
        <v>16</v>
      </c>
      <c r="H95" s="32"/>
      <c r="I95" s="32"/>
      <c r="J95" s="31"/>
      <c r="K95" s="32"/>
      <c r="L95" s="32"/>
      <c r="M95" s="31" t="s">
        <v>120</v>
      </c>
      <c r="N95" s="32"/>
      <c r="O95" s="32"/>
      <c r="P95" s="32"/>
      <c r="Q95" s="32"/>
      <c r="R95" s="32"/>
      <c r="S95" s="32"/>
      <c r="T95" s="32"/>
      <c r="U95" s="31" t="s">
        <v>12</v>
      </c>
      <c r="V95" s="32"/>
      <c r="W95" s="32"/>
      <c r="X95" s="32"/>
      <c r="Y95" s="32"/>
      <c r="Z95" s="31" t="s">
        <v>13</v>
      </c>
      <c r="AA95" s="32"/>
      <c r="AB95" s="32"/>
      <c r="AC95" s="33" t="s">
        <v>14</v>
      </c>
      <c r="AD95" s="31" t="s">
        <v>138</v>
      </c>
      <c r="AE95" s="32"/>
      <c r="AF95" s="34"/>
      <c r="AG95" s="35">
        <v>754500000</v>
      </c>
      <c r="AH95" s="35">
        <f t="shared" ref="AH95:AI95" si="38">SUM(AH96:AH97)</f>
        <v>0</v>
      </c>
      <c r="AI95" s="35">
        <f t="shared" si="38"/>
        <v>100218100</v>
      </c>
      <c r="AJ95" s="73">
        <f>SUM(AJ96:AJ97)</f>
        <v>854718100</v>
      </c>
    </row>
    <row r="96" spans="1:36" ht="12.75" customHeight="1">
      <c r="A96" s="37" t="s">
        <v>11</v>
      </c>
      <c r="B96" s="39" t="s">
        <v>22</v>
      </c>
      <c r="C96" s="39" t="s">
        <v>19</v>
      </c>
      <c r="E96" s="39" t="s">
        <v>24</v>
      </c>
      <c r="G96" s="39" t="s">
        <v>16</v>
      </c>
      <c r="J96" s="39" t="s">
        <v>17</v>
      </c>
      <c r="M96" s="39" t="s">
        <v>121</v>
      </c>
      <c r="U96" s="39" t="s">
        <v>12</v>
      </c>
      <c r="Z96" s="39" t="s">
        <v>13</v>
      </c>
      <c r="AC96" s="38" t="s">
        <v>14</v>
      </c>
      <c r="AD96" s="39" t="s">
        <v>138</v>
      </c>
      <c r="AG96" s="41">
        <v>104500000</v>
      </c>
      <c r="AH96" s="42"/>
      <c r="AI96" s="42"/>
      <c r="AJ96" s="43">
        <f t="shared" ref="AJ96:AJ97" si="39">+AG96-AH96+AI96</f>
        <v>104500000</v>
      </c>
    </row>
    <row r="97" spans="1:36" ht="12.75" customHeight="1">
      <c r="A97" s="37" t="s">
        <v>11</v>
      </c>
      <c r="B97" s="39" t="s">
        <v>22</v>
      </c>
      <c r="C97" s="39" t="s">
        <v>19</v>
      </c>
      <c r="E97" s="39" t="s">
        <v>24</v>
      </c>
      <c r="G97" s="39" t="s">
        <v>16</v>
      </c>
      <c r="J97" s="39" t="s">
        <v>22</v>
      </c>
      <c r="M97" s="39" t="s">
        <v>122</v>
      </c>
      <c r="U97" s="39" t="s">
        <v>12</v>
      </c>
      <c r="Z97" s="39" t="s">
        <v>13</v>
      </c>
      <c r="AC97" s="38" t="s">
        <v>14</v>
      </c>
      <c r="AD97" s="39" t="s">
        <v>138</v>
      </c>
      <c r="AG97" s="41">
        <v>650000000</v>
      </c>
      <c r="AH97" s="42"/>
      <c r="AI97" s="42">
        <f>100000000+218100</f>
        <v>100218100</v>
      </c>
      <c r="AJ97" s="43">
        <f t="shared" si="39"/>
        <v>750218100</v>
      </c>
    </row>
    <row r="98" spans="1:36" s="47" customFormat="1" ht="12.75" customHeight="1">
      <c r="A98" s="76" t="s">
        <v>11</v>
      </c>
      <c r="B98" s="31" t="s">
        <v>22</v>
      </c>
      <c r="C98" s="31" t="s">
        <v>19</v>
      </c>
      <c r="D98" s="32"/>
      <c r="E98" s="31" t="s">
        <v>24</v>
      </c>
      <c r="F98" s="32"/>
      <c r="G98" s="31" t="s">
        <v>37</v>
      </c>
      <c r="H98" s="32"/>
      <c r="I98" s="32"/>
      <c r="J98" s="31"/>
      <c r="K98" s="32"/>
      <c r="L98" s="32"/>
      <c r="M98" s="31" t="s">
        <v>123</v>
      </c>
      <c r="N98" s="32"/>
      <c r="O98" s="32"/>
      <c r="P98" s="32"/>
      <c r="Q98" s="32"/>
      <c r="R98" s="32"/>
      <c r="S98" s="32"/>
      <c r="T98" s="32"/>
      <c r="U98" s="31" t="s">
        <v>12</v>
      </c>
      <c r="V98" s="32"/>
      <c r="W98" s="32"/>
      <c r="X98" s="32"/>
      <c r="Y98" s="32"/>
      <c r="Z98" s="31" t="s">
        <v>13</v>
      </c>
      <c r="AA98" s="32"/>
      <c r="AB98" s="32"/>
      <c r="AC98" s="33" t="s">
        <v>14</v>
      </c>
      <c r="AD98" s="31" t="s">
        <v>138</v>
      </c>
      <c r="AE98" s="32"/>
      <c r="AF98" s="34"/>
      <c r="AG98" s="35">
        <v>582943</v>
      </c>
      <c r="AH98" s="35"/>
      <c r="AI98" s="35">
        <v>28322</v>
      </c>
      <c r="AJ98" s="73">
        <f>+AG98-AH98+AI98</f>
        <v>611265</v>
      </c>
    </row>
    <row r="99" spans="1:36" ht="12.75" customHeight="1">
      <c r="A99" s="76" t="s">
        <v>11</v>
      </c>
      <c r="B99" s="31" t="s">
        <v>22</v>
      </c>
      <c r="C99" s="31" t="s">
        <v>19</v>
      </c>
      <c r="D99" s="32"/>
      <c r="E99" s="31" t="s">
        <v>24</v>
      </c>
      <c r="F99" s="32"/>
      <c r="G99" s="31" t="s">
        <v>124</v>
      </c>
      <c r="H99" s="32"/>
      <c r="I99" s="32"/>
      <c r="J99" s="31"/>
      <c r="K99" s="32"/>
      <c r="L99" s="32"/>
      <c r="M99" s="31" t="s">
        <v>125</v>
      </c>
      <c r="N99" s="32"/>
      <c r="O99" s="32"/>
      <c r="P99" s="32"/>
      <c r="Q99" s="32"/>
      <c r="R99" s="32"/>
      <c r="S99" s="32"/>
      <c r="T99" s="32"/>
      <c r="U99" s="31" t="s">
        <v>12</v>
      </c>
      <c r="V99" s="32"/>
      <c r="W99" s="32"/>
      <c r="X99" s="32"/>
      <c r="Y99" s="32"/>
      <c r="Z99" s="31" t="s">
        <v>13</v>
      </c>
      <c r="AA99" s="32"/>
      <c r="AB99" s="32"/>
      <c r="AC99" s="33" t="s">
        <v>14</v>
      </c>
      <c r="AD99" s="31" t="s">
        <v>138</v>
      </c>
      <c r="AE99" s="32"/>
      <c r="AF99" s="34"/>
      <c r="AG99" s="35">
        <v>400000000</v>
      </c>
      <c r="AH99" s="35">
        <f t="shared" ref="AH99:AI99" si="40">SUM(AH100:AH102)</f>
        <v>0</v>
      </c>
      <c r="AI99" s="35">
        <f t="shared" si="40"/>
        <v>0</v>
      </c>
      <c r="AJ99" s="73">
        <f>SUM(AJ100:AJ102)</f>
        <v>400000000</v>
      </c>
    </row>
    <row r="100" spans="1:36" ht="13.5" customHeight="1">
      <c r="A100" s="37" t="s">
        <v>11</v>
      </c>
      <c r="B100" s="39" t="s">
        <v>22</v>
      </c>
      <c r="C100" s="39" t="s">
        <v>19</v>
      </c>
      <c r="D100" s="39"/>
      <c r="E100" s="39" t="s">
        <v>24</v>
      </c>
      <c r="F100" s="39"/>
      <c r="G100" s="39" t="s">
        <v>124</v>
      </c>
      <c r="H100" s="39"/>
      <c r="I100" s="39"/>
      <c r="J100" s="39" t="s">
        <v>24</v>
      </c>
      <c r="K100" s="39"/>
      <c r="L100" s="39"/>
      <c r="M100" s="39" t="s">
        <v>126</v>
      </c>
      <c r="N100" s="39"/>
      <c r="O100" s="39"/>
      <c r="P100" s="39"/>
      <c r="Q100" s="39"/>
      <c r="R100" s="39"/>
      <c r="S100" s="39"/>
      <c r="T100" s="39"/>
      <c r="U100" s="39" t="s">
        <v>12</v>
      </c>
      <c r="V100" s="39"/>
      <c r="W100" s="39"/>
      <c r="X100" s="39"/>
      <c r="Y100" s="39"/>
      <c r="Z100" s="39" t="s">
        <v>13</v>
      </c>
      <c r="AA100" s="39"/>
      <c r="AB100" s="39"/>
      <c r="AC100" s="38" t="s">
        <v>14</v>
      </c>
      <c r="AD100" s="39" t="s">
        <v>138</v>
      </c>
      <c r="AG100" s="41">
        <v>200000000</v>
      </c>
      <c r="AH100" s="42"/>
      <c r="AI100" s="42"/>
      <c r="AJ100" s="43">
        <f t="shared" ref="AJ100:AJ102" si="41">+AG100-AH100+AI100</f>
        <v>200000000</v>
      </c>
    </row>
    <row r="101" spans="1:36" ht="13.5" customHeight="1">
      <c r="A101" s="37" t="s">
        <v>11</v>
      </c>
      <c r="B101" s="39" t="s">
        <v>22</v>
      </c>
      <c r="C101" s="39" t="s">
        <v>19</v>
      </c>
      <c r="D101" s="39"/>
      <c r="E101" s="39" t="s">
        <v>24</v>
      </c>
      <c r="F101" s="39"/>
      <c r="G101" s="39" t="s">
        <v>124</v>
      </c>
      <c r="H101" s="39"/>
      <c r="I101" s="39"/>
      <c r="J101" s="39" t="s">
        <v>29</v>
      </c>
      <c r="K101" s="39"/>
      <c r="L101" s="39"/>
      <c r="M101" s="39" t="s">
        <v>127</v>
      </c>
      <c r="N101" s="39"/>
      <c r="O101" s="39"/>
      <c r="P101" s="39"/>
      <c r="Q101" s="39"/>
      <c r="R101" s="39"/>
      <c r="S101" s="39"/>
      <c r="T101" s="39"/>
      <c r="U101" s="39" t="s">
        <v>12</v>
      </c>
      <c r="V101" s="39"/>
      <c r="W101" s="39"/>
      <c r="X101" s="39"/>
      <c r="Y101" s="39"/>
      <c r="Z101" s="39" t="s">
        <v>13</v>
      </c>
      <c r="AA101" s="39"/>
      <c r="AB101" s="39"/>
      <c r="AC101" s="38" t="s">
        <v>14</v>
      </c>
      <c r="AD101" s="39" t="s">
        <v>138</v>
      </c>
      <c r="AG101" s="41">
        <v>200000000</v>
      </c>
      <c r="AH101" s="42"/>
      <c r="AI101" s="42"/>
      <c r="AJ101" s="43">
        <f t="shared" si="41"/>
        <v>200000000</v>
      </c>
    </row>
    <row r="102" spans="1:36" ht="12.75" customHeight="1">
      <c r="A102" s="37" t="s">
        <v>11</v>
      </c>
      <c r="B102" s="39" t="s">
        <v>22</v>
      </c>
      <c r="C102" s="39" t="s">
        <v>19</v>
      </c>
      <c r="D102" s="39"/>
      <c r="E102" s="39" t="s">
        <v>24</v>
      </c>
      <c r="F102" s="39"/>
      <c r="G102" s="39" t="s">
        <v>124</v>
      </c>
      <c r="H102" s="39"/>
      <c r="I102" s="39"/>
      <c r="J102" s="39" t="s">
        <v>16</v>
      </c>
      <c r="K102" s="39"/>
      <c r="L102" s="39"/>
      <c r="M102" s="39" t="s">
        <v>128</v>
      </c>
      <c r="N102" s="39"/>
      <c r="O102" s="39"/>
      <c r="P102" s="39"/>
      <c r="Q102" s="39"/>
      <c r="R102" s="39"/>
      <c r="S102" s="39"/>
      <c r="T102" s="39"/>
      <c r="U102" s="39" t="s">
        <v>12</v>
      </c>
      <c r="V102" s="39"/>
      <c r="W102" s="39"/>
      <c r="X102" s="39"/>
      <c r="Y102" s="39"/>
      <c r="Z102" s="39" t="s">
        <v>13</v>
      </c>
      <c r="AA102" s="39"/>
      <c r="AB102" s="39"/>
      <c r="AC102" s="38" t="s">
        <v>14</v>
      </c>
      <c r="AD102" s="39" t="s">
        <v>138</v>
      </c>
      <c r="AG102" s="41">
        <v>0</v>
      </c>
      <c r="AH102" s="42"/>
      <c r="AI102" s="42"/>
      <c r="AJ102" s="43">
        <f t="shared" si="41"/>
        <v>0</v>
      </c>
    </row>
    <row r="103" spans="1:36" ht="12.75" customHeight="1">
      <c r="A103" s="76" t="s">
        <v>11</v>
      </c>
      <c r="B103" s="31" t="s">
        <v>22</v>
      </c>
      <c r="C103" s="31" t="s">
        <v>19</v>
      </c>
      <c r="D103" s="32"/>
      <c r="E103" s="31" t="s">
        <v>24</v>
      </c>
      <c r="F103" s="32"/>
      <c r="G103" s="31" t="s">
        <v>129</v>
      </c>
      <c r="H103" s="32"/>
      <c r="I103" s="32"/>
      <c r="J103" s="31"/>
      <c r="K103" s="32"/>
      <c r="L103" s="32"/>
      <c r="M103" s="31" t="s">
        <v>130</v>
      </c>
      <c r="N103" s="32"/>
      <c r="O103" s="32"/>
      <c r="P103" s="32"/>
      <c r="Q103" s="32"/>
      <c r="R103" s="32"/>
      <c r="S103" s="32"/>
      <c r="T103" s="32"/>
      <c r="U103" s="31" t="s">
        <v>12</v>
      </c>
      <c r="V103" s="32"/>
      <c r="W103" s="32"/>
      <c r="X103" s="32"/>
      <c r="Y103" s="32"/>
      <c r="Z103" s="31" t="s">
        <v>13</v>
      </c>
      <c r="AA103" s="32"/>
      <c r="AB103" s="32"/>
      <c r="AC103" s="33" t="s">
        <v>14</v>
      </c>
      <c r="AD103" s="31" t="s">
        <v>138</v>
      </c>
      <c r="AE103" s="32"/>
      <c r="AF103" s="34"/>
      <c r="AG103" s="35">
        <v>500000</v>
      </c>
      <c r="AH103" s="35">
        <f t="shared" ref="AH103:AI103" si="42">+AH104</f>
        <v>0</v>
      </c>
      <c r="AI103" s="35">
        <f t="shared" si="42"/>
        <v>0</v>
      </c>
      <c r="AJ103" s="73">
        <f>+AJ104</f>
        <v>500000</v>
      </c>
    </row>
    <row r="104" spans="1:36" ht="12.75" customHeight="1">
      <c r="A104" s="37" t="s">
        <v>11</v>
      </c>
      <c r="B104" s="39" t="s">
        <v>22</v>
      </c>
      <c r="C104" s="39" t="s">
        <v>19</v>
      </c>
      <c r="D104" s="39"/>
      <c r="E104" s="39" t="s">
        <v>24</v>
      </c>
      <c r="F104" s="39"/>
      <c r="G104" s="39" t="s">
        <v>129</v>
      </c>
      <c r="H104" s="39"/>
      <c r="I104" s="39"/>
      <c r="J104" s="39" t="s">
        <v>17</v>
      </c>
      <c r="K104" s="39"/>
      <c r="L104" s="39"/>
      <c r="M104" s="39" t="s">
        <v>131</v>
      </c>
      <c r="N104" s="39"/>
      <c r="O104" s="39"/>
      <c r="P104" s="39"/>
      <c r="Q104" s="39"/>
      <c r="R104" s="39"/>
      <c r="S104" s="39"/>
      <c r="T104" s="39"/>
      <c r="U104" s="39" t="s">
        <v>12</v>
      </c>
      <c r="V104" s="39"/>
      <c r="W104" s="39"/>
      <c r="X104" s="39"/>
      <c r="Y104" s="39"/>
      <c r="Z104" s="39" t="s">
        <v>13</v>
      </c>
      <c r="AA104" s="39"/>
      <c r="AB104" s="39"/>
      <c r="AC104" s="38" t="s">
        <v>14</v>
      </c>
      <c r="AD104" s="39" t="s">
        <v>138</v>
      </c>
      <c r="AG104" s="41">
        <v>500000</v>
      </c>
      <c r="AH104" s="42"/>
      <c r="AI104" s="42"/>
      <c r="AJ104" s="43">
        <f>+AG104-AH104+AI104</f>
        <v>500000</v>
      </c>
    </row>
    <row r="105" spans="1:36" ht="13.5" customHeight="1">
      <c r="A105" s="76" t="s">
        <v>11</v>
      </c>
      <c r="B105" s="31" t="s">
        <v>22</v>
      </c>
      <c r="C105" s="31" t="s">
        <v>19</v>
      </c>
      <c r="D105" s="32"/>
      <c r="E105" s="31" t="s">
        <v>24</v>
      </c>
      <c r="F105" s="32"/>
      <c r="G105" s="31" t="s">
        <v>132</v>
      </c>
      <c r="H105" s="32"/>
      <c r="I105" s="32"/>
      <c r="J105" s="31"/>
      <c r="K105" s="32"/>
      <c r="L105" s="32"/>
      <c r="M105" s="31" t="s">
        <v>133</v>
      </c>
      <c r="N105" s="32"/>
      <c r="O105" s="32"/>
      <c r="P105" s="32"/>
      <c r="Q105" s="32"/>
      <c r="R105" s="32"/>
      <c r="S105" s="32"/>
      <c r="T105" s="32"/>
      <c r="U105" s="31" t="s">
        <v>12</v>
      </c>
      <c r="V105" s="32"/>
      <c r="W105" s="32"/>
      <c r="X105" s="32"/>
      <c r="Y105" s="32"/>
      <c r="Z105" s="31" t="s">
        <v>13</v>
      </c>
      <c r="AA105" s="32"/>
      <c r="AB105" s="32"/>
      <c r="AC105" s="33" t="s">
        <v>14</v>
      </c>
      <c r="AD105" s="31" t="s">
        <v>138</v>
      </c>
      <c r="AE105" s="32"/>
      <c r="AF105" s="34"/>
      <c r="AG105" s="35">
        <v>50000000</v>
      </c>
      <c r="AH105" s="35">
        <f t="shared" ref="AH105:AI105" si="43">+AH106</f>
        <v>0</v>
      </c>
      <c r="AI105" s="35">
        <f t="shared" si="43"/>
        <v>0</v>
      </c>
      <c r="AJ105" s="73">
        <f>+AJ106</f>
        <v>50000000</v>
      </c>
    </row>
    <row r="106" spans="1:36" ht="14.25" customHeight="1">
      <c r="A106" s="37" t="s">
        <v>11</v>
      </c>
      <c r="B106" s="39" t="s">
        <v>22</v>
      </c>
      <c r="C106" s="39" t="s">
        <v>19</v>
      </c>
      <c r="D106" s="39"/>
      <c r="E106" s="39" t="s">
        <v>24</v>
      </c>
      <c r="F106" s="39"/>
      <c r="G106" s="39" t="s">
        <v>132</v>
      </c>
      <c r="H106" s="39"/>
      <c r="I106" s="39"/>
      <c r="J106" s="39" t="s">
        <v>39</v>
      </c>
      <c r="K106" s="39"/>
      <c r="L106" s="39"/>
      <c r="M106" s="39" t="s">
        <v>134</v>
      </c>
      <c r="N106" s="39"/>
      <c r="O106" s="39"/>
      <c r="P106" s="39"/>
      <c r="Q106" s="39"/>
      <c r="R106" s="39"/>
      <c r="S106" s="39"/>
      <c r="T106" s="39"/>
      <c r="U106" s="39" t="s">
        <v>12</v>
      </c>
      <c r="V106" s="39"/>
      <c r="W106" s="39"/>
      <c r="X106" s="39"/>
      <c r="Y106" s="39"/>
      <c r="Z106" s="39" t="s">
        <v>13</v>
      </c>
      <c r="AA106" s="39"/>
      <c r="AB106" s="39"/>
      <c r="AC106" s="38" t="s">
        <v>14</v>
      </c>
      <c r="AD106" s="39" t="s">
        <v>138</v>
      </c>
      <c r="AG106" s="41">
        <v>50000000</v>
      </c>
      <c r="AH106" s="42"/>
      <c r="AI106" s="42"/>
      <c r="AJ106" s="43">
        <f>+AG106-AH106+AI106</f>
        <v>50000000</v>
      </c>
    </row>
    <row r="107" spans="1:36" ht="13.5" customHeight="1">
      <c r="A107" s="76" t="s">
        <v>11</v>
      </c>
      <c r="B107" s="31" t="s">
        <v>22</v>
      </c>
      <c r="C107" s="31" t="s">
        <v>19</v>
      </c>
      <c r="D107" s="32"/>
      <c r="E107" s="31" t="s">
        <v>24</v>
      </c>
      <c r="F107" s="32"/>
      <c r="G107" s="31" t="s">
        <v>135</v>
      </c>
      <c r="H107" s="32"/>
      <c r="I107" s="32"/>
      <c r="J107" s="31"/>
      <c r="K107" s="32"/>
      <c r="L107" s="32"/>
      <c r="M107" s="31" t="s">
        <v>136</v>
      </c>
      <c r="N107" s="32"/>
      <c r="O107" s="32"/>
      <c r="P107" s="32"/>
      <c r="Q107" s="32"/>
      <c r="R107" s="32"/>
      <c r="S107" s="32"/>
      <c r="T107" s="32"/>
      <c r="U107" s="31" t="s">
        <v>12</v>
      </c>
      <c r="V107" s="32"/>
      <c r="W107" s="32"/>
      <c r="X107" s="32"/>
      <c r="Y107" s="32"/>
      <c r="Z107" s="31" t="s">
        <v>13</v>
      </c>
      <c r="AA107" s="32"/>
      <c r="AB107" s="32"/>
      <c r="AC107" s="33" t="s">
        <v>14</v>
      </c>
      <c r="AD107" s="31" t="s">
        <v>138</v>
      </c>
      <c r="AE107" s="32"/>
      <c r="AF107" s="34"/>
      <c r="AG107" s="35">
        <v>397342200</v>
      </c>
      <c r="AH107" s="35">
        <f>SUM(AH108:AH109)</f>
        <v>13708985</v>
      </c>
      <c r="AI107" s="35">
        <f t="shared" ref="AI107" si="44">SUM(AI108:AI109)</f>
        <v>29024000</v>
      </c>
      <c r="AJ107" s="73">
        <f>SUM(AJ108:AJ109)</f>
        <v>412657215</v>
      </c>
    </row>
    <row r="108" spans="1:36" ht="12.75" customHeight="1">
      <c r="A108" s="37" t="s">
        <v>11</v>
      </c>
      <c r="B108" s="39" t="s">
        <v>22</v>
      </c>
      <c r="C108" s="39" t="s">
        <v>19</v>
      </c>
      <c r="E108" s="39" t="s">
        <v>24</v>
      </c>
      <c r="G108" s="39" t="s">
        <v>135</v>
      </c>
      <c r="J108" s="39" t="s">
        <v>22</v>
      </c>
      <c r="M108" s="39" t="s">
        <v>137</v>
      </c>
      <c r="U108" s="39" t="s">
        <v>12</v>
      </c>
      <c r="Z108" s="39" t="s">
        <v>13</v>
      </c>
      <c r="AC108" s="38" t="s">
        <v>14</v>
      </c>
      <c r="AD108" s="39" t="s">
        <v>138</v>
      </c>
      <c r="AG108" s="41">
        <v>50000000</v>
      </c>
      <c r="AH108" s="42">
        <v>10478763</v>
      </c>
      <c r="AI108" s="42"/>
      <c r="AJ108" s="43">
        <f t="shared" ref="AJ108:AJ109" si="45">+AG108-AH108+AI108</f>
        <v>39521237</v>
      </c>
    </row>
    <row r="109" spans="1:36" ht="13.5" customHeight="1">
      <c r="A109" s="37" t="s">
        <v>11</v>
      </c>
      <c r="B109" s="39" t="s">
        <v>22</v>
      </c>
      <c r="C109" s="39" t="s">
        <v>19</v>
      </c>
      <c r="E109" s="39" t="s">
        <v>24</v>
      </c>
      <c r="G109" s="39" t="s">
        <v>135</v>
      </c>
      <c r="J109" s="39" t="s">
        <v>35</v>
      </c>
      <c r="M109" s="39" t="s">
        <v>136</v>
      </c>
      <c r="U109" s="39" t="s">
        <v>12</v>
      </c>
      <c r="Z109" s="39" t="s">
        <v>13</v>
      </c>
      <c r="AC109" s="38" t="s">
        <v>14</v>
      </c>
      <c r="AD109" s="39" t="s">
        <v>138</v>
      </c>
      <c r="AG109" s="41">
        <v>347342200</v>
      </c>
      <c r="AH109" s="42">
        <v>3230222</v>
      </c>
      <c r="AI109" s="42">
        <v>29024000</v>
      </c>
      <c r="AJ109" s="43">
        <f t="shared" si="45"/>
        <v>373135978</v>
      </c>
    </row>
    <row r="110" spans="1:36" ht="10.15" customHeight="1">
      <c r="A110" s="53" t="s">
        <v>11</v>
      </c>
      <c r="B110" s="54" t="s">
        <v>48</v>
      </c>
      <c r="C110" s="54"/>
      <c r="D110" s="55"/>
      <c r="E110" s="54"/>
      <c r="F110" s="55"/>
      <c r="G110" s="54"/>
      <c r="H110" s="55"/>
      <c r="I110" s="55"/>
      <c r="J110" s="54"/>
      <c r="K110" s="55"/>
      <c r="L110" s="55"/>
      <c r="M110" s="54" t="s">
        <v>140</v>
      </c>
      <c r="N110" s="55"/>
      <c r="O110" s="55"/>
      <c r="P110" s="55"/>
      <c r="Q110" s="55"/>
      <c r="R110" s="55"/>
      <c r="S110" s="55"/>
      <c r="T110" s="55"/>
      <c r="U110" s="54" t="s">
        <v>12</v>
      </c>
      <c r="V110" s="55"/>
      <c r="W110" s="55"/>
      <c r="X110" s="55"/>
      <c r="Y110" s="55"/>
      <c r="Z110" s="54" t="s">
        <v>141</v>
      </c>
      <c r="AA110" s="55"/>
      <c r="AB110" s="55"/>
      <c r="AC110" s="56" t="s">
        <v>16</v>
      </c>
      <c r="AD110" s="54" t="s">
        <v>142</v>
      </c>
      <c r="AE110" s="55"/>
      <c r="AF110" s="57"/>
      <c r="AG110" s="58">
        <v>333000000</v>
      </c>
      <c r="AH110" s="58">
        <f t="shared" ref="AH110:AI110" si="46">+AH111</f>
        <v>0</v>
      </c>
      <c r="AI110" s="58">
        <f t="shared" si="46"/>
        <v>0</v>
      </c>
      <c r="AJ110" s="77">
        <f>+AJ111</f>
        <v>333000000</v>
      </c>
    </row>
    <row r="111" spans="1:36" ht="10.15" customHeight="1">
      <c r="A111" s="78" t="s">
        <v>11</v>
      </c>
      <c r="B111" s="79" t="s">
        <v>48</v>
      </c>
      <c r="C111" s="80" t="s">
        <v>22</v>
      </c>
      <c r="D111" s="81"/>
      <c r="E111" s="80" t="s">
        <v>17</v>
      </c>
      <c r="F111" s="81"/>
      <c r="G111" s="80" t="s">
        <v>17</v>
      </c>
      <c r="H111" s="81"/>
      <c r="I111" s="81"/>
      <c r="M111" s="82" t="s">
        <v>139</v>
      </c>
      <c r="N111" s="81"/>
      <c r="O111" s="81"/>
      <c r="P111" s="81"/>
      <c r="Q111" s="81"/>
      <c r="R111" s="81"/>
      <c r="S111" s="81"/>
      <c r="T111" s="81"/>
      <c r="U111" s="39" t="s">
        <v>12</v>
      </c>
      <c r="Z111" s="39" t="s">
        <v>141</v>
      </c>
      <c r="AC111" s="83" t="s">
        <v>16</v>
      </c>
      <c r="AD111" s="84" t="s">
        <v>142</v>
      </c>
      <c r="AE111" s="81"/>
      <c r="AF111" s="81"/>
      <c r="AG111" s="85">
        <v>333000000</v>
      </c>
      <c r="AH111" s="42"/>
      <c r="AI111" s="42"/>
      <c r="AJ111" s="43">
        <f>+AG111-AH111+AI111</f>
        <v>333000000</v>
      </c>
    </row>
    <row r="112" spans="1:36" ht="10.15" customHeight="1">
      <c r="A112" s="53"/>
      <c r="B112" s="54"/>
      <c r="C112" s="54"/>
      <c r="D112" s="55"/>
      <c r="E112" s="54"/>
      <c r="F112" s="55"/>
      <c r="G112" s="54"/>
      <c r="H112" s="55"/>
      <c r="I112" s="55"/>
      <c r="J112" s="54"/>
      <c r="K112" s="55"/>
      <c r="L112" s="55"/>
      <c r="M112" s="54" t="s">
        <v>154</v>
      </c>
      <c r="N112" s="55"/>
      <c r="O112" s="55"/>
      <c r="P112" s="55"/>
      <c r="Q112" s="55"/>
      <c r="R112" s="55"/>
      <c r="S112" s="55"/>
      <c r="T112" s="55"/>
      <c r="U112" s="54"/>
      <c r="V112" s="55"/>
      <c r="W112" s="55"/>
      <c r="X112" s="55"/>
      <c r="Y112" s="55"/>
      <c r="Z112" s="54"/>
      <c r="AA112" s="55"/>
      <c r="AB112" s="55"/>
      <c r="AC112" s="56"/>
      <c r="AD112" s="54"/>
      <c r="AE112" s="55"/>
      <c r="AF112" s="57"/>
      <c r="AG112" s="58">
        <v>41625709048</v>
      </c>
      <c r="AH112" s="58">
        <f>+AH4+AH48+AH110</f>
        <v>666654222</v>
      </c>
      <c r="AI112" s="58">
        <f>+AI4+AI48+AI110</f>
        <v>666654222</v>
      </c>
      <c r="AJ112" s="77">
        <f>+AJ4+AJ48+AJ110</f>
        <v>41625709048</v>
      </c>
    </row>
    <row r="113" spans="1:37" s="47" customFormat="1">
      <c r="A113" s="86" t="s">
        <v>146</v>
      </c>
      <c r="B113" s="87"/>
      <c r="C113" s="88"/>
      <c r="D113" s="87"/>
      <c r="E113" s="88"/>
      <c r="F113" s="87"/>
      <c r="G113" s="88"/>
      <c r="M113" s="89" t="s">
        <v>147</v>
      </c>
      <c r="N113" s="88"/>
      <c r="O113" s="88"/>
      <c r="P113" s="88"/>
      <c r="Q113" s="88"/>
      <c r="R113" s="88"/>
      <c r="S113" s="88"/>
      <c r="T113" s="88"/>
      <c r="U113" s="46"/>
      <c r="AC113" s="90"/>
      <c r="AG113" s="91"/>
      <c r="AH113" s="92"/>
      <c r="AI113" s="51"/>
      <c r="AJ113" s="52"/>
    </row>
    <row r="114" spans="1:37" ht="10.15" customHeight="1">
      <c r="A114" s="78" t="s">
        <v>146</v>
      </c>
      <c r="B114" s="80" t="s">
        <v>143</v>
      </c>
      <c r="C114" s="81"/>
      <c r="D114" s="80" t="s">
        <v>144</v>
      </c>
      <c r="E114" s="81"/>
      <c r="F114" s="80" t="s">
        <v>17</v>
      </c>
      <c r="G114" s="81"/>
      <c r="M114" s="82" t="s">
        <v>148</v>
      </c>
      <c r="N114" s="81"/>
      <c r="O114" s="81"/>
      <c r="P114" s="81"/>
      <c r="Q114" s="81"/>
      <c r="R114" s="81"/>
      <c r="S114" s="81"/>
      <c r="T114" s="81"/>
      <c r="U114" s="39" t="s">
        <v>12</v>
      </c>
      <c r="Z114" s="79" t="s">
        <v>13</v>
      </c>
      <c r="AC114" s="93" t="s">
        <v>14</v>
      </c>
      <c r="AD114" s="84" t="s">
        <v>15</v>
      </c>
      <c r="AE114" s="81"/>
      <c r="AF114" s="81"/>
      <c r="AG114" s="42">
        <v>0</v>
      </c>
      <c r="AH114" s="42"/>
      <c r="AI114" s="42"/>
      <c r="AJ114" s="43">
        <f>+AG114-AH114+AI114</f>
        <v>0</v>
      </c>
    </row>
    <row r="115" spans="1:37" ht="10.15" customHeight="1">
      <c r="A115" s="78" t="s">
        <v>146</v>
      </c>
      <c r="B115" s="80" t="s">
        <v>143</v>
      </c>
      <c r="C115" s="81"/>
      <c r="D115" s="80" t="s">
        <v>144</v>
      </c>
      <c r="E115" s="81"/>
      <c r="F115" s="80" t="s">
        <v>17</v>
      </c>
      <c r="G115" s="81"/>
      <c r="M115" s="82" t="s">
        <v>148</v>
      </c>
      <c r="N115" s="81"/>
      <c r="O115" s="81"/>
      <c r="P115" s="81"/>
      <c r="Q115" s="81"/>
      <c r="R115" s="81"/>
      <c r="S115" s="81"/>
      <c r="T115" s="81"/>
      <c r="U115" s="39" t="s">
        <v>12</v>
      </c>
      <c r="Z115" s="79" t="s">
        <v>13</v>
      </c>
      <c r="AC115" s="93" t="s">
        <v>35</v>
      </c>
      <c r="AD115" s="84" t="s">
        <v>153</v>
      </c>
      <c r="AE115" s="81"/>
      <c r="AF115" s="81"/>
      <c r="AG115" s="42">
        <v>43000000000</v>
      </c>
      <c r="AH115" s="42"/>
      <c r="AI115" s="42"/>
      <c r="AJ115" s="43">
        <f t="shared" ref="AJ115:AJ120" si="47">+AG115-AH115+AI115</f>
        <v>43000000000</v>
      </c>
    </row>
    <row r="116" spans="1:37" ht="10.15" customHeight="1">
      <c r="A116" s="78" t="s">
        <v>146</v>
      </c>
      <c r="B116" s="80" t="s">
        <v>143</v>
      </c>
      <c r="C116" s="81"/>
      <c r="D116" s="80" t="s">
        <v>144</v>
      </c>
      <c r="E116" s="81"/>
      <c r="F116" s="80" t="s">
        <v>22</v>
      </c>
      <c r="G116" s="81"/>
      <c r="M116" s="82" t="s">
        <v>149</v>
      </c>
      <c r="N116" s="81"/>
      <c r="O116" s="81"/>
      <c r="P116" s="81"/>
      <c r="Q116" s="81"/>
      <c r="R116" s="81"/>
      <c r="S116" s="81"/>
      <c r="T116" s="81"/>
      <c r="U116" s="39" t="s">
        <v>12</v>
      </c>
      <c r="Z116" s="79" t="s">
        <v>13</v>
      </c>
      <c r="AC116" s="93" t="s">
        <v>14</v>
      </c>
      <c r="AD116" s="84" t="s">
        <v>15</v>
      </c>
      <c r="AE116" s="81"/>
      <c r="AF116" s="81"/>
      <c r="AG116" s="42">
        <v>0</v>
      </c>
      <c r="AH116" s="42"/>
      <c r="AI116" s="42"/>
      <c r="AJ116" s="43">
        <f t="shared" si="47"/>
        <v>0</v>
      </c>
    </row>
    <row r="117" spans="1:37" ht="10.15" customHeight="1">
      <c r="A117" s="78" t="s">
        <v>146</v>
      </c>
      <c r="B117" s="80" t="s">
        <v>143</v>
      </c>
      <c r="C117" s="81"/>
      <c r="D117" s="80" t="s">
        <v>144</v>
      </c>
      <c r="E117" s="81"/>
      <c r="F117" s="80" t="s">
        <v>48</v>
      </c>
      <c r="G117" s="81"/>
      <c r="M117" s="82" t="s">
        <v>150</v>
      </c>
      <c r="N117" s="81"/>
      <c r="O117" s="81"/>
      <c r="P117" s="81"/>
      <c r="Q117" s="81"/>
      <c r="R117" s="81"/>
      <c r="S117" s="81"/>
      <c r="T117" s="81"/>
      <c r="U117" s="39" t="s">
        <v>12</v>
      </c>
      <c r="Z117" s="79" t="s">
        <v>13</v>
      </c>
      <c r="AC117" s="93" t="s">
        <v>14</v>
      </c>
      <c r="AD117" s="84" t="s">
        <v>15</v>
      </c>
      <c r="AE117" s="81"/>
      <c r="AF117" s="81"/>
      <c r="AG117" s="42">
        <v>18953972113</v>
      </c>
      <c r="AH117" s="42"/>
      <c r="AI117" s="42"/>
      <c r="AJ117" s="43">
        <f t="shared" si="47"/>
        <v>18953972113</v>
      </c>
      <c r="AK117" s="94"/>
    </row>
    <row r="118" spans="1:37" s="94" customFormat="1" ht="10.15" customHeight="1">
      <c r="A118" s="95" t="s">
        <v>146</v>
      </c>
      <c r="B118" s="96" t="s">
        <v>143</v>
      </c>
      <c r="C118" s="97"/>
      <c r="D118" s="96" t="s">
        <v>144</v>
      </c>
      <c r="E118" s="97"/>
      <c r="F118" s="96" t="s">
        <v>24</v>
      </c>
      <c r="G118" s="97"/>
      <c r="M118" s="98" t="s">
        <v>151</v>
      </c>
      <c r="N118" s="97"/>
      <c r="O118" s="97"/>
      <c r="P118" s="97"/>
      <c r="Q118" s="97"/>
      <c r="R118" s="97"/>
      <c r="S118" s="97"/>
      <c r="T118" s="97"/>
      <c r="U118" s="99" t="s">
        <v>12</v>
      </c>
      <c r="Z118" s="79" t="s">
        <v>13</v>
      </c>
      <c r="AC118" s="85" t="s">
        <v>14</v>
      </c>
      <c r="AD118" s="84" t="s">
        <v>15</v>
      </c>
      <c r="AE118" s="81"/>
      <c r="AF118" s="81"/>
      <c r="AG118" s="100">
        <v>59692351907</v>
      </c>
      <c r="AH118" s="42"/>
      <c r="AI118" s="42"/>
      <c r="AJ118" s="43">
        <f t="shared" si="47"/>
        <v>59692351907</v>
      </c>
    </row>
    <row r="119" spans="1:37" s="94" customFormat="1" ht="10.15" customHeight="1">
      <c r="A119" s="95" t="s">
        <v>146</v>
      </c>
      <c r="B119" s="96" t="s">
        <v>143</v>
      </c>
      <c r="C119" s="97"/>
      <c r="D119" s="96" t="s">
        <v>144</v>
      </c>
      <c r="E119" s="97"/>
      <c r="F119" s="96" t="s">
        <v>24</v>
      </c>
      <c r="G119" s="97"/>
      <c r="M119" s="98" t="s">
        <v>151</v>
      </c>
      <c r="N119" s="97"/>
      <c r="O119" s="97"/>
      <c r="P119" s="97"/>
      <c r="Q119" s="97"/>
      <c r="R119" s="97"/>
      <c r="S119" s="97"/>
      <c r="T119" s="97"/>
      <c r="U119" s="99" t="s">
        <v>12</v>
      </c>
      <c r="Z119" s="79" t="s">
        <v>13</v>
      </c>
      <c r="AC119" s="85">
        <v>13</v>
      </c>
      <c r="AD119" s="101" t="s">
        <v>153</v>
      </c>
      <c r="AE119" s="97"/>
      <c r="AF119" s="97"/>
      <c r="AG119" s="100">
        <v>14723516153</v>
      </c>
      <c r="AH119" s="42"/>
      <c r="AI119" s="42"/>
      <c r="AJ119" s="43">
        <f t="shared" si="47"/>
        <v>14723516153</v>
      </c>
    </row>
    <row r="120" spans="1:37" s="94" customFormat="1" ht="10.15" customHeight="1">
      <c r="A120" s="95" t="s">
        <v>146</v>
      </c>
      <c r="B120" s="96" t="s">
        <v>145</v>
      </c>
      <c r="C120" s="97"/>
      <c r="D120" s="96" t="s">
        <v>144</v>
      </c>
      <c r="E120" s="97"/>
      <c r="F120" s="96" t="s">
        <v>17</v>
      </c>
      <c r="G120" s="97"/>
      <c r="M120" s="98" t="s">
        <v>152</v>
      </c>
      <c r="N120" s="97"/>
      <c r="O120" s="97"/>
      <c r="P120" s="97"/>
      <c r="Q120" s="97"/>
      <c r="R120" s="97"/>
      <c r="S120" s="97"/>
      <c r="T120" s="97"/>
      <c r="U120" s="99" t="s">
        <v>12</v>
      </c>
      <c r="Z120" s="79" t="s">
        <v>13</v>
      </c>
      <c r="AC120" s="85" t="s">
        <v>14</v>
      </c>
      <c r="AD120" s="84" t="s">
        <v>15</v>
      </c>
      <c r="AE120" s="81"/>
      <c r="AF120" s="81"/>
      <c r="AG120" s="102">
        <v>1500000000</v>
      </c>
      <c r="AH120" s="103"/>
      <c r="AI120" s="103"/>
      <c r="AJ120" s="43">
        <f t="shared" si="47"/>
        <v>1500000000</v>
      </c>
    </row>
    <row r="121" spans="1:37" ht="15">
      <c r="A121" s="104"/>
      <c r="B121" s="105"/>
      <c r="C121" s="105"/>
      <c r="D121" s="106"/>
      <c r="E121" s="105"/>
      <c r="F121" s="106"/>
      <c r="G121" s="105"/>
      <c r="H121" s="106"/>
      <c r="I121" s="106"/>
      <c r="J121" s="105"/>
      <c r="K121" s="106"/>
      <c r="L121" s="106"/>
      <c r="M121" s="105" t="s">
        <v>155</v>
      </c>
      <c r="N121" s="106"/>
      <c r="O121" s="106"/>
      <c r="P121" s="106"/>
      <c r="Q121" s="106"/>
      <c r="R121" s="106"/>
      <c r="S121" s="106"/>
      <c r="T121" s="106"/>
      <c r="U121" s="105"/>
      <c r="V121" s="106"/>
      <c r="W121" s="106"/>
      <c r="X121" s="106"/>
      <c r="Y121" s="106"/>
      <c r="Z121" s="105"/>
      <c r="AA121" s="106"/>
      <c r="AB121" s="106"/>
      <c r="AC121" s="107"/>
      <c r="AD121" s="105"/>
      <c r="AE121" s="106"/>
      <c r="AF121" s="108"/>
      <c r="AG121" s="109">
        <v>137869840173</v>
      </c>
      <c r="AH121" s="109">
        <f>SUM(AH114:AH120)</f>
        <v>0</v>
      </c>
      <c r="AI121" s="109">
        <f>SUM(AI114:AI120)</f>
        <v>0</v>
      </c>
      <c r="AJ121" s="110">
        <f>+AJ114+AJ115+AJ116+AJ117+AJ118+AJ119+AJ120</f>
        <v>137869840173</v>
      </c>
    </row>
    <row r="122" spans="1:37" ht="16.5" thickBot="1">
      <c r="A122" s="111"/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3" t="s">
        <v>164</v>
      </c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4">
        <v>179495549221</v>
      </c>
      <c r="AH122" s="114">
        <f>+AH112+AH121</f>
        <v>666654222</v>
      </c>
      <c r="AI122" s="114">
        <f>+AI112+AI121</f>
        <v>666654222</v>
      </c>
      <c r="AJ122" s="115">
        <f>+AJ112+AJ121</f>
        <v>179495549221</v>
      </c>
    </row>
    <row r="123" spans="1:37" ht="12" thickTop="1">
      <c r="AK123" s="28"/>
    </row>
    <row r="124" spans="1:37">
      <c r="AK124" s="28"/>
    </row>
  </sheetData>
  <sheetProtection password="F3C9" sheet="1" objects="1" scenarios="1"/>
  <mergeCells count="53">
    <mergeCell ref="A1:AJ1"/>
    <mergeCell ref="M122:AF122"/>
    <mergeCell ref="AH2:AI2"/>
    <mergeCell ref="AG2:AG3"/>
    <mergeCell ref="AD2:AF3"/>
    <mergeCell ref="AC2:AC3"/>
    <mergeCell ref="Z2:AB3"/>
    <mergeCell ref="U2:Y3"/>
    <mergeCell ref="M2:T3"/>
    <mergeCell ref="M118:T118"/>
    <mergeCell ref="M120:T120"/>
    <mergeCell ref="AD114:AF114"/>
    <mergeCell ref="AD115:AF115"/>
    <mergeCell ref="AD116:AF116"/>
    <mergeCell ref="AD117:AF117"/>
    <mergeCell ref="AD118:AF118"/>
    <mergeCell ref="AD120:AF120"/>
    <mergeCell ref="M113:T113"/>
    <mergeCell ref="M114:T114"/>
    <mergeCell ref="M115:T115"/>
    <mergeCell ref="M116:T116"/>
    <mergeCell ref="M117:T117"/>
    <mergeCell ref="M119:T119"/>
    <mergeCell ref="AD119:AF119"/>
    <mergeCell ref="B118:C118"/>
    <mergeCell ref="D118:E118"/>
    <mergeCell ref="F118:G118"/>
    <mergeCell ref="B120:C120"/>
    <mergeCell ref="D120:E120"/>
    <mergeCell ref="F120:G120"/>
    <mergeCell ref="B119:C119"/>
    <mergeCell ref="D119:E119"/>
    <mergeCell ref="F119:G119"/>
    <mergeCell ref="B117:C117"/>
    <mergeCell ref="D117:E117"/>
    <mergeCell ref="F117:G117"/>
    <mergeCell ref="B114:C114"/>
    <mergeCell ref="D114:E114"/>
    <mergeCell ref="F114:G114"/>
    <mergeCell ref="B115:C115"/>
    <mergeCell ref="D115:E115"/>
    <mergeCell ref="F115:G115"/>
    <mergeCell ref="B116:C116"/>
    <mergeCell ref="D116:E116"/>
    <mergeCell ref="F116:G116"/>
    <mergeCell ref="B113:C113"/>
    <mergeCell ref="D113:E113"/>
    <mergeCell ref="F113:G113"/>
    <mergeCell ref="AD111:AF111"/>
    <mergeCell ref="C111:D111"/>
    <mergeCell ref="E111:F111"/>
    <mergeCell ref="G111:I111"/>
    <mergeCell ref="M111:T1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2017-01-18T14:44:49Z</dcterms:created>
  <dcterms:modified xsi:type="dcterms:W3CDTF">2018-07-02T19:03:18Z</dcterms:modified>
</cp:coreProperties>
</file>