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man.romero\Documents\ART\FINANCIERA\Ejecucion presupuestal\Informes página web\2018\09 Septiembre\"/>
    </mc:Choice>
  </mc:AlternateContent>
  <xr:revisionPtr revIDLastSave="0" documentId="13_ncr:1_{6927453B-9529-4C37-B2CD-BFBF2D0B1CB3}" xr6:coauthVersionLast="40" xr6:coauthVersionMax="40" xr10:uidLastSave="{00000000-0000-0000-0000-000000000000}"/>
  <bookViews>
    <workbookView xWindow="0" yWindow="0" windowWidth="21600" windowHeight="8865" xr2:uid="{AF35EF75-93DE-462E-972E-BFAD7A888F5A}"/>
  </bookViews>
  <sheets>
    <sheet name="EJECUCION RESERVA SEP" sheetId="1" r:id="rId1"/>
  </sheets>
  <externalReferences>
    <externalReference r:id="rId2"/>
    <externalReference r:id="rId3"/>
  </externalReferences>
  <definedNames>
    <definedName name="A" localSheetId="0">#REF!</definedName>
    <definedName name="A">#REF!</definedName>
    <definedName name="areaimpresionplante2" localSheetId="0">#REF!</definedName>
    <definedName name="areaimpresionplante2">#REF!</definedName>
    <definedName name="BASEACCESS" localSheetId="0">#REF!</definedName>
    <definedName name="BASEACCESS">#REF!</definedName>
    <definedName name="HENRY1">#REF!</definedName>
    <definedName name="LUISHDO">#REF!</definedName>
    <definedName name="PLANTE">#REF!</definedName>
    <definedName name="tabla_osval_oct">#REF!</definedName>
    <definedName name="TABLA1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'[2]planilla_henry-SEP'!$A$4:$S$471</definedName>
    <definedName name="TABLAOSVALD2" localSheetId="0">#REF!</definedName>
    <definedName name="TABLAOSVALD2">#REF!</definedName>
    <definedName name="TOTAL" localSheetId="0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G22" i="1" s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F22" i="1"/>
  <c r="F21" i="1"/>
  <c r="F29" i="1" s="1"/>
  <c r="E21" i="1"/>
  <c r="H21" i="1" s="1"/>
  <c r="H19" i="1"/>
  <c r="G19" i="1"/>
  <c r="F19" i="1"/>
  <c r="E19" i="1"/>
  <c r="G17" i="1"/>
  <c r="H15" i="1"/>
  <c r="F15" i="1"/>
  <c r="E15" i="1"/>
  <c r="G15" i="1" s="1"/>
  <c r="G13" i="1"/>
  <c r="G11" i="1"/>
  <c r="H11" i="1" s="1"/>
  <c r="H10" i="1"/>
  <c r="G10" i="1"/>
  <c r="F10" i="1"/>
  <c r="E10" i="1"/>
  <c r="H9" i="1"/>
  <c r="G9" i="1"/>
  <c r="G8" i="1" s="1"/>
  <c r="F9" i="1"/>
  <c r="E9" i="1"/>
  <c r="F8" i="1"/>
  <c r="G21" i="1" l="1"/>
  <c r="G29" i="1" s="1"/>
  <c r="E29" i="1"/>
  <c r="H29" i="1" s="1"/>
  <c r="E8" i="1"/>
  <c r="H8" i="1" s="1"/>
</calcChain>
</file>

<file path=xl/sharedStrings.xml><?xml version="1.0" encoding="utf-8"?>
<sst xmlns="http://schemas.openxmlformats.org/spreadsheetml/2006/main" count="37" uniqueCount="33">
  <si>
    <t>AGENCIA DE RENOVACION  DEL TERRITORIO - ART</t>
  </si>
  <si>
    <t>INFORME DE EJECUCION RESERVA PRESUPUESTAL A:</t>
  </si>
  <si>
    <t>SEPTIEMBRE  DE 2018</t>
  </si>
  <si>
    <t>RESERVA 2017</t>
  </si>
  <si>
    <t>DESCRIPCION</t>
  </si>
  <si>
    <t>RESERVA</t>
  </si>
  <si>
    <t>EJECUTADO</t>
  </si>
  <si>
    <t>SALDO X EJECUTAR</t>
  </si>
  <si>
    <t>% EJECUCION</t>
  </si>
  <si>
    <t>FUNCIONAMIENTO</t>
  </si>
  <si>
    <t>GASTOS DE PERSONAL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</si>
  <si>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</si>
  <si>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</si>
  <si>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</si>
  <si>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</si>
  <si>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</si>
  <si>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</si>
  <si>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</si>
  <si>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</si>
  <si>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</si>
  <si>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</si>
  <si>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A-3-6-1-1</t>
  </si>
  <si>
    <t>SENTENCIAS Y CONCILIACIONES</t>
  </si>
  <si>
    <t>INVERSION</t>
  </si>
  <si>
    <t>C-0212-1000-1</t>
  </si>
  <si>
    <t>IMPLEMENTACION DE ACTIVIDADES DE DESARROLLO ECONOMICO DE FAMILIAS, COMUNIDADES Y TERRITORIOS AFECTADOS POR LA PRESENCIA DE CULTIVOS DE USO ILICITO Y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</si>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</sst>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64" fontId="5" fillId="0" borderId="0" xfId="1" quotePrefix="1" applyNumberFormat="1" applyFont="1" applyBorder="1" applyAlignment="1">
      <alignment horizontal="left" wrapText="1"/>
    </xf>
    <xf numFmtId="164" fontId="5" fillId="0" borderId="0" xfId="1" applyNumberFormat="1" applyFont="1" applyBorder="1" applyAlignment="1">
      <alignment horizontal="left" wrapText="1"/>
    </xf>
    <xf numFmtId="0" fontId="5" fillId="0" borderId="5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38" fontId="6" fillId="0" borderId="5" xfId="0" applyNumberFormat="1" applyFont="1" applyFill="1" applyBorder="1" applyAlignment="1">
      <alignment horizontal="center"/>
    </xf>
    <xf numFmtId="0" fontId="3" fillId="0" borderId="4" xfId="0" applyFont="1" applyBorder="1"/>
    <xf numFmtId="0" fontId="7" fillId="2" borderId="4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3" fontId="6" fillId="0" borderId="5" xfId="0" applyNumberFormat="1" applyFont="1" applyFill="1" applyBorder="1" applyAlignment="1">
      <alignment horizontal="center"/>
    </xf>
    <xf numFmtId="0" fontId="3" fillId="0" borderId="0" xfId="0" applyFont="1" applyBorder="1"/>
    <xf numFmtId="164" fontId="3" fillId="0" borderId="0" xfId="1" applyNumberFormat="1" applyFont="1" applyBorder="1"/>
    <xf numFmtId="0" fontId="3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1" xfId="0" applyFont="1" applyBorder="1"/>
    <xf numFmtId="0" fontId="8" fillId="3" borderId="1" xfId="0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164" fontId="8" fillId="3" borderId="6" xfId="1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4" xfId="0" applyFont="1" applyBorder="1"/>
    <xf numFmtId="0" fontId="9" fillId="0" borderId="8" xfId="0" applyFont="1" applyFill="1" applyBorder="1" applyAlignment="1">
      <alignment horizontal="center"/>
    </xf>
    <xf numFmtId="164" fontId="9" fillId="0" borderId="8" xfId="1" applyNumberFormat="1" applyFont="1" applyFill="1" applyBorder="1" applyAlignment="1">
      <alignment vertical="center"/>
    </xf>
    <xf numFmtId="10" fontId="9" fillId="0" borderId="8" xfId="2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10" fillId="0" borderId="9" xfId="0" applyFont="1" applyFill="1" applyBorder="1" applyAlignment="1">
      <alignment wrapText="1"/>
    </xf>
    <xf numFmtId="164" fontId="10" fillId="4" borderId="9" xfId="1" applyNumberFormat="1" applyFont="1" applyFill="1" applyBorder="1" applyAlignment="1">
      <alignment vertical="center"/>
    </xf>
    <xf numFmtId="164" fontId="10" fillId="4" borderId="10" xfId="1" applyNumberFormat="1" applyFont="1" applyFill="1" applyBorder="1" applyAlignment="1">
      <alignment vertical="center"/>
    </xf>
    <xf numFmtId="10" fontId="10" fillId="4" borderId="9" xfId="2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wrapText="1"/>
    </xf>
    <xf numFmtId="164" fontId="10" fillId="0" borderId="11" xfId="1" applyNumberFormat="1" applyFont="1" applyFill="1" applyBorder="1" applyAlignment="1">
      <alignment vertical="center"/>
    </xf>
    <xf numFmtId="164" fontId="10" fillId="0" borderId="12" xfId="1" applyNumberFormat="1" applyFont="1" applyFill="1" applyBorder="1"/>
    <xf numFmtId="10" fontId="10" fillId="0" borderId="11" xfId="2" applyNumberFormat="1" applyFont="1" applyFill="1" applyBorder="1" applyAlignment="1">
      <alignment horizontal="center"/>
    </xf>
    <xf numFmtId="0" fontId="9" fillId="5" borderId="11" xfId="0" applyFont="1" applyFill="1" applyBorder="1" applyAlignment="1">
      <alignment wrapText="1"/>
    </xf>
    <xf numFmtId="164" fontId="9" fillId="5" borderId="11" xfId="1" applyNumberFormat="1" applyFont="1" applyFill="1" applyBorder="1" applyAlignment="1">
      <alignment vertical="center"/>
    </xf>
    <xf numFmtId="164" fontId="9" fillId="5" borderId="12" xfId="1" applyNumberFormat="1" applyFont="1" applyFill="1" applyBorder="1"/>
    <xf numFmtId="10" fontId="9" fillId="5" borderId="11" xfId="2" applyNumberFormat="1" applyFont="1" applyFill="1" applyBorder="1" applyAlignment="1">
      <alignment horizontal="center"/>
    </xf>
    <xf numFmtId="0" fontId="10" fillId="0" borderId="4" xfId="0" applyFont="1" applyFill="1" applyBorder="1"/>
    <xf numFmtId="0" fontId="10" fillId="0" borderId="0" xfId="0" applyFont="1" applyFill="1" applyBorder="1"/>
    <xf numFmtId="164" fontId="10" fillId="0" borderId="0" xfId="1" applyNumberFormat="1" applyFont="1" applyFill="1" applyBorder="1"/>
    <xf numFmtId="0" fontId="9" fillId="0" borderId="13" xfId="0" applyFont="1" applyFill="1" applyBorder="1"/>
    <xf numFmtId="164" fontId="9" fillId="0" borderId="14" xfId="1" applyNumberFormat="1" applyFont="1" applyFill="1" applyBorder="1" applyAlignment="1">
      <alignment vertical="center"/>
    </xf>
    <xf numFmtId="164" fontId="9" fillId="0" borderId="15" xfId="1" applyNumberFormat="1" applyFont="1" applyFill="1" applyBorder="1"/>
    <xf numFmtId="10" fontId="9" fillId="0" borderId="14" xfId="2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10" fontId="9" fillId="0" borderId="14" xfId="3" applyNumberFormat="1" applyFont="1" applyFill="1" applyBorder="1" applyAlignment="1">
      <alignment horizontal="center" vertical="center"/>
    </xf>
    <xf numFmtId="0" fontId="3" fillId="6" borderId="4" xfId="0" applyFont="1" applyFill="1" applyBorder="1"/>
    <xf numFmtId="0" fontId="3" fillId="6" borderId="7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wrapText="1"/>
    </xf>
    <xf numFmtId="164" fontId="10" fillId="6" borderId="8" xfId="1" applyNumberFormat="1" applyFont="1" applyFill="1" applyBorder="1" applyAlignment="1">
      <alignment vertical="center"/>
    </xf>
    <xf numFmtId="10" fontId="10" fillId="6" borderId="8" xfId="2" applyNumberFormat="1" applyFont="1" applyFill="1" applyBorder="1" applyAlignment="1">
      <alignment horizontal="center" vertical="center"/>
    </xf>
    <xf numFmtId="0" fontId="3" fillId="6" borderId="0" xfId="0" applyFont="1" applyFill="1"/>
    <xf numFmtId="0" fontId="10" fillId="6" borderId="9" xfId="0" applyFont="1" applyFill="1" applyBorder="1" applyAlignment="1">
      <alignment wrapText="1"/>
    </xf>
    <xf numFmtId="164" fontId="10" fillId="6" borderId="9" xfId="1" applyNumberFormat="1" applyFont="1" applyFill="1" applyBorder="1" applyAlignment="1">
      <alignment vertical="center"/>
    </xf>
    <xf numFmtId="10" fontId="10" fillId="6" borderId="9" xfId="2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wrapText="1"/>
    </xf>
    <xf numFmtId="164" fontId="10" fillId="6" borderId="11" xfId="1" applyNumberFormat="1" applyFont="1" applyFill="1" applyBorder="1" applyAlignment="1">
      <alignment vertical="center"/>
    </xf>
    <xf numFmtId="10" fontId="10" fillId="6" borderId="11" xfId="2" applyNumberFormat="1" applyFont="1" applyFill="1" applyBorder="1" applyAlignment="1">
      <alignment horizontal="center" vertical="center"/>
    </xf>
    <xf numFmtId="0" fontId="7" fillId="7" borderId="13" xfId="0" applyFont="1" applyFill="1" applyBorder="1"/>
    <xf numFmtId="164" fontId="7" fillId="7" borderId="13" xfId="1" applyNumberFormat="1" applyFont="1" applyFill="1" applyBorder="1"/>
    <xf numFmtId="10" fontId="7" fillId="7" borderId="14" xfId="3" applyNumberFormat="1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2" xfId="0" applyFont="1" applyBorder="1"/>
    <xf numFmtId="164" fontId="3" fillId="0" borderId="12" xfId="1" applyNumberFormat="1" applyFont="1" applyBorder="1"/>
    <xf numFmtId="0" fontId="3" fillId="0" borderId="17" xfId="0" applyFont="1" applyBorder="1" applyAlignment="1">
      <alignment horizontal="center"/>
    </xf>
    <xf numFmtId="164" fontId="3" fillId="0" borderId="0" xfId="1" applyNumberFormat="1" applyFont="1"/>
    <xf numFmtId="0" fontId="3" fillId="0" borderId="0" xfId="0" applyFont="1" applyAlignment="1">
      <alignment horizontal="center"/>
    </xf>
  </cellXfs>
  <cellStyles count="4">
    <cellStyle name="Millares [0]" xfId="1" builtinId="6"/>
    <cellStyle name="Normal" xfId="0" builtinId="0"/>
    <cellStyle name="Porcentaje 3" xfId="2" xr:uid="{D409CB34-4305-4405-AF47-4B93EF3A6596}"/>
    <cellStyle name="Porcentual 2 2" xfId="3" xr:uid="{0CEF58DD-E2AE-4225-807A-4A794C058B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T%209%20SEPTIEMBRE%20DE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A SEP"/>
      <sheetName val="EJECUCION SEP"/>
      <sheetName val="EJECUCION VIG SEP"/>
      <sheetName val="EJECUCION RESERVA SEP"/>
      <sheetName val="Resumen SEP"/>
      <sheetName val="Resumen presentacion"/>
      <sheetName val="Resumen Res prestacion"/>
    </sheetNames>
    <sheetDataSet>
      <sheetData sheetId="0"/>
      <sheetData sheetId="1">
        <row r="19">
          <cell r="E19">
            <v>21086667</v>
          </cell>
          <cell r="F19">
            <v>3900000</v>
          </cell>
        </row>
        <row r="25">
          <cell r="E25">
            <v>220784045.46000001</v>
          </cell>
          <cell r="F25">
            <v>220784045.46000001</v>
          </cell>
        </row>
        <row r="29">
          <cell r="E29">
            <v>75020417.969999999</v>
          </cell>
          <cell r="F29">
            <v>75020417.969999999</v>
          </cell>
        </row>
        <row r="32">
          <cell r="E32">
            <v>26953390</v>
          </cell>
          <cell r="F32">
            <v>21633390</v>
          </cell>
        </row>
        <row r="33">
          <cell r="E33">
            <v>671307871</v>
          </cell>
          <cell r="F33">
            <v>374674384</v>
          </cell>
        </row>
        <row r="34">
          <cell r="E34">
            <v>49303364</v>
          </cell>
          <cell r="F34">
            <v>43350036</v>
          </cell>
        </row>
        <row r="35">
          <cell r="E35">
            <v>1000000000</v>
          </cell>
          <cell r="F35">
            <v>0</v>
          </cell>
        </row>
        <row r="36">
          <cell r="E36">
            <v>82464502</v>
          </cell>
          <cell r="F36">
            <v>79422862</v>
          </cell>
        </row>
        <row r="37">
          <cell r="E37">
            <v>96066299.900000006</v>
          </cell>
          <cell r="F37">
            <v>96066299.900000006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59213-1D9A-4772-89AE-B369E95F3605}">
  <dimension ref="A1:H30"/>
  <sheetViews>
    <sheetView tabSelected="1" zoomScaleSheetLayoutView="100" workbookViewId="0">
      <pane xSplit="4" ySplit="7" topLeftCell="E15" activePane="bottomRight" state="frozen"/>
      <selection pane="topRight" activeCell="E1" sqref="E1"/>
      <selection pane="bottomLeft" activeCell="A8" sqref="A8"/>
      <selection pane="bottomRight" activeCell="E22" sqref="E22"/>
    </sheetView>
  </sheetViews>
  <sheetFormatPr baseColWidth="10" defaultRowHeight="12.75" x14ac:dyDescent="0.2"/>
  <cols>
    <col min="1" max="1" width="3.140625" style="4" customWidth="1"/>
    <col min="2" max="2" width="14.5703125" style="4" bestFit="1" customWidth="1"/>
    <col min="3" max="3" width="3" style="4" bestFit="1" customWidth="1"/>
    <col min="4" max="4" width="53.5703125" style="4" customWidth="1"/>
    <col min="5" max="5" width="19.28515625" style="81" customWidth="1"/>
    <col min="6" max="6" width="16.85546875" style="81" customWidth="1"/>
    <col min="7" max="7" width="18.5703125" style="81" customWidth="1"/>
    <col min="8" max="8" width="11.140625" style="82" customWidth="1"/>
    <col min="9" max="16384" width="11.42578125" style="4"/>
  </cols>
  <sheetData>
    <row r="1" spans="1:8" ht="31.5" customHeight="1" x14ac:dyDescent="0.4">
      <c r="A1" s="1" t="s">
        <v>0</v>
      </c>
      <c r="B1" s="2"/>
      <c r="C1" s="2"/>
      <c r="D1" s="2"/>
      <c r="E1" s="2"/>
      <c r="F1" s="2"/>
      <c r="G1" s="2"/>
      <c r="H1" s="3"/>
    </row>
    <row r="2" spans="1:8" ht="15" customHeight="1" x14ac:dyDescent="0.25">
      <c r="A2" s="5"/>
      <c r="B2" s="6"/>
      <c r="C2" s="6"/>
      <c r="D2" s="6"/>
      <c r="E2" s="6"/>
      <c r="F2" s="6"/>
      <c r="G2" s="6"/>
      <c r="H2" s="7"/>
    </row>
    <row r="3" spans="1:8" ht="23.25" customHeight="1" x14ac:dyDescent="0.25">
      <c r="A3" s="8"/>
      <c r="B3" s="9"/>
      <c r="C3" s="9"/>
      <c r="D3" s="10" t="s">
        <v>1</v>
      </c>
      <c r="E3" s="11" t="s">
        <v>2</v>
      </c>
      <c r="F3" s="12"/>
      <c r="G3" s="12"/>
      <c r="H3" s="13"/>
    </row>
    <row r="4" spans="1:8" ht="10.5" customHeight="1" x14ac:dyDescent="0.2">
      <c r="A4" s="14"/>
      <c r="B4" s="15"/>
      <c r="C4" s="15"/>
      <c r="D4" s="15"/>
      <c r="E4" s="16"/>
      <c r="F4" s="16"/>
      <c r="G4" s="16"/>
      <c r="H4" s="17"/>
    </row>
    <row r="5" spans="1:8" ht="21.75" customHeight="1" x14ac:dyDescent="0.25">
      <c r="A5" s="18"/>
      <c r="B5" s="19" t="s">
        <v>3</v>
      </c>
      <c r="C5" s="20"/>
      <c r="D5" s="20"/>
      <c r="E5" s="20"/>
      <c r="F5" s="16"/>
      <c r="G5" s="16"/>
      <c r="H5" s="21"/>
    </row>
    <row r="6" spans="1:8" ht="5.25" customHeight="1" thickBot="1" x14ac:dyDescent="0.25">
      <c r="A6" s="18"/>
      <c r="B6" s="22"/>
      <c r="C6" s="22"/>
      <c r="D6" s="22"/>
      <c r="E6" s="23"/>
      <c r="F6" s="23"/>
      <c r="G6" s="23"/>
      <c r="H6" s="24"/>
    </row>
    <row r="7" spans="1:8" ht="13.5" thickBot="1" x14ac:dyDescent="0.25">
      <c r="A7" s="18"/>
      <c r="B7" s="25"/>
      <c r="C7" s="26"/>
      <c r="D7" s="27" t="s">
        <v>4</v>
      </c>
      <c r="E7" s="28" t="s">
        <v>5</v>
      </c>
      <c r="F7" s="29" t="s">
        <v>6</v>
      </c>
      <c r="G7" s="29" t="s">
        <v>7</v>
      </c>
      <c r="H7" s="30" t="s">
        <v>8</v>
      </c>
    </row>
    <row r="8" spans="1:8" x14ac:dyDescent="0.2">
      <c r="A8" s="18"/>
      <c r="B8" s="31"/>
      <c r="C8" s="32"/>
      <c r="D8" s="33" t="s">
        <v>9</v>
      </c>
      <c r="E8" s="34">
        <f>+E9+E13+E15+E19</f>
        <v>316891130.43000001</v>
      </c>
      <c r="F8" s="34">
        <f>+F9+F13+F15+F19</f>
        <v>299704463.43000001</v>
      </c>
      <c r="G8" s="34">
        <f>+G9+G13+G15+G19</f>
        <v>17186667</v>
      </c>
      <c r="H8" s="35">
        <f>+F8/E8</f>
        <v>0.94576475846238151</v>
      </c>
    </row>
    <row r="9" spans="1:8" x14ac:dyDescent="0.2">
      <c r="A9" s="18"/>
      <c r="B9" s="36"/>
      <c r="C9" s="18"/>
      <c r="D9" s="37" t="s">
        <v>10</v>
      </c>
      <c r="E9" s="38">
        <f>SUM(E10:E11)</f>
        <v>21086667</v>
      </c>
      <c r="F9" s="38">
        <f>SUM(F10:F11)</f>
        <v>3900000</v>
      </c>
      <c r="G9" s="39">
        <f>SUM(G10:G11)</f>
        <v>17186667</v>
      </c>
      <c r="H9" s="40">
        <f>+F9/E9</f>
        <v>0.18495099296631373</v>
      </c>
    </row>
    <row r="10" spans="1:8" ht="13.5" thickBot="1" x14ac:dyDescent="0.25">
      <c r="A10" s="18"/>
      <c r="B10" s="36" t="s">
        <v>11</v>
      </c>
      <c r="C10" s="18"/>
      <c r="D10" s="41" t="s">
        <v>12</v>
      </c>
      <c r="E10" s="42">
        <f>+'[1]EJECUCION SEP'!E19</f>
        <v>21086667</v>
      </c>
      <c r="F10" s="42">
        <f>+'[1]EJECUCION SEP'!F19</f>
        <v>3900000</v>
      </c>
      <c r="G10" s="43">
        <f t="shared" ref="G10:H11" si="0">+E10-F10</f>
        <v>17186667</v>
      </c>
      <c r="H10" s="44">
        <f>+F10/E10</f>
        <v>0.18495099296631373</v>
      </c>
    </row>
    <row r="11" spans="1:8" ht="24.75" hidden="1" thickBot="1" x14ac:dyDescent="0.25">
      <c r="A11" s="18"/>
      <c r="B11" s="31" t="s">
        <v>13</v>
      </c>
      <c r="C11" s="32"/>
      <c r="D11" s="45" t="s">
        <v>14</v>
      </c>
      <c r="E11" s="46">
        <v>0</v>
      </c>
      <c r="F11" s="46">
        <v>0</v>
      </c>
      <c r="G11" s="47">
        <f t="shared" si="0"/>
        <v>0</v>
      </c>
      <c r="H11" s="48">
        <f t="shared" si="0"/>
        <v>0</v>
      </c>
    </row>
    <row r="12" spans="1:8" ht="13.5" thickBot="1" x14ac:dyDescent="0.25">
      <c r="A12" s="49"/>
      <c r="B12" s="31"/>
      <c r="C12" s="32"/>
      <c r="D12" s="50"/>
      <c r="E12" s="51"/>
      <c r="F12" s="51"/>
      <c r="G12" s="23"/>
      <c r="H12" s="24"/>
    </row>
    <row r="13" spans="1:8" ht="13.5" thickBot="1" x14ac:dyDescent="0.25">
      <c r="A13" s="18"/>
      <c r="B13" s="31" t="s">
        <v>15</v>
      </c>
      <c r="C13" s="32"/>
      <c r="D13" s="52" t="s">
        <v>16</v>
      </c>
      <c r="E13" s="53">
        <v>0</v>
      </c>
      <c r="F13" s="53"/>
      <c r="G13" s="54">
        <f>+E13-F13</f>
        <v>0</v>
      </c>
      <c r="H13" s="55">
        <v>0</v>
      </c>
    </row>
    <row r="14" spans="1:8" ht="15" customHeight="1" thickBot="1" x14ac:dyDescent="0.25">
      <c r="A14" s="49"/>
      <c r="B14" s="31"/>
      <c r="C14" s="32"/>
      <c r="D14" s="50"/>
      <c r="E14" s="51"/>
      <c r="F14" s="51"/>
      <c r="G14" s="51"/>
      <c r="H14" s="56"/>
    </row>
    <row r="15" spans="1:8" ht="13.5" thickBot="1" x14ac:dyDescent="0.25">
      <c r="A15" s="18"/>
      <c r="B15" s="31" t="s">
        <v>17</v>
      </c>
      <c r="C15" s="32"/>
      <c r="D15" s="52" t="s">
        <v>18</v>
      </c>
      <c r="E15" s="53">
        <f>+'[1]EJECUCION SEP'!E25</f>
        <v>220784045.46000001</v>
      </c>
      <c r="F15" s="53">
        <f>+'[1]EJECUCION SEP'!F25</f>
        <v>220784045.46000001</v>
      </c>
      <c r="G15" s="54">
        <f>+E15-F15</f>
        <v>0</v>
      </c>
      <c r="H15" s="55">
        <f>+F15/E15</f>
        <v>1</v>
      </c>
    </row>
    <row r="16" spans="1:8" ht="13.5" thickBot="1" x14ac:dyDescent="0.25">
      <c r="A16" s="18"/>
      <c r="B16" s="31"/>
      <c r="C16" s="32"/>
      <c r="D16" s="22"/>
      <c r="E16" s="23"/>
      <c r="F16" s="23"/>
      <c r="G16" s="23"/>
      <c r="H16" s="24"/>
    </row>
    <row r="17" spans="1:8" ht="13.5" thickBot="1" x14ac:dyDescent="0.25">
      <c r="A17" s="18"/>
      <c r="B17" s="31" t="s">
        <v>19</v>
      </c>
      <c r="C17" s="32"/>
      <c r="D17" s="52" t="s">
        <v>20</v>
      </c>
      <c r="E17" s="53">
        <v>0</v>
      </c>
      <c r="F17" s="53"/>
      <c r="G17" s="54">
        <f>+E17-F17</f>
        <v>0</v>
      </c>
      <c r="H17" s="55">
        <v>0</v>
      </c>
    </row>
    <row r="18" spans="1:8" ht="13.5" thickBot="1" x14ac:dyDescent="0.25">
      <c r="A18" s="18"/>
      <c r="B18" s="31"/>
      <c r="C18" s="32"/>
      <c r="D18" s="22"/>
      <c r="E18" s="23"/>
      <c r="F18" s="23"/>
      <c r="G18" s="23"/>
      <c r="H18" s="24"/>
    </row>
    <row r="19" spans="1:8" ht="13.5" thickBot="1" x14ac:dyDescent="0.25">
      <c r="A19" s="18"/>
      <c r="B19" s="31" t="s">
        <v>21</v>
      </c>
      <c r="C19" s="32"/>
      <c r="D19" s="52" t="s">
        <v>22</v>
      </c>
      <c r="E19" s="53">
        <f>+'[1]EJECUCION SEP'!E29</f>
        <v>75020417.969999999</v>
      </c>
      <c r="F19" s="53">
        <f>+'[1]EJECUCION SEP'!F29</f>
        <v>75020417.969999999</v>
      </c>
      <c r="G19" s="54">
        <f>+E19-F19</f>
        <v>0</v>
      </c>
      <c r="H19" s="55">
        <f>+F19/E19</f>
        <v>1</v>
      </c>
    </row>
    <row r="20" spans="1:8" ht="13.5" thickBot="1" x14ac:dyDescent="0.25">
      <c r="A20" s="18"/>
      <c r="B20" s="31"/>
      <c r="C20" s="32"/>
      <c r="D20" s="22"/>
      <c r="E20" s="23"/>
      <c r="F20" s="23"/>
      <c r="G20" s="23"/>
      <c r="H20" s="24"/>
    </row>
    <row r="21" spans="1:8" ht="13.5" thickBot="1" x14ac:dyDescent="0.25">
      <c r="A21" s="18"/>
      <c r="B21" s="31"/>
      <c r="C21" s="32"/>
      <c r="D21" s="57" t="s">
        <v>23</v>
      </c>
      <c r="E21" s="53">
        <f>SUM(E22:E27)</f>
        <v>1926095426.9000001</v>
      </c>
      <c r="F21" s="53">
        <f>SUM(F22:F27)</f>
        <v>615146971.89999998</v>
      </c>
      <c r="G21" s="53">
        <f>SUM(G22:G27)</f>
        <v>1310948455</v>
      </c>
      <c r="H21" s="58">
        <f>+F21/E21</f>
        <v>0.31937512716597993</v>
      </c>
    </row>
    <row r="22" spans="1:8" s="65" customFormat="1" ht="36" x14ac:dyDescent="0.2">
      <c r="A22" s="59"/>
      <c r="B22" s="60" t="s">
        <v>24</v>
      </c>
      <c r="C22" s="61">
        <v>13</v>
      </c>
      <c r="D22" s="62" t="s">
        <v>25</v>
      </c>
      <c r="E22" s="63">
        <f>+'[1]EJECUCION SEP'!E32</f>
        <v>26953390</v>
      </c>
      <c r="F22" s="63">
        <f>+'[1]EJECUCION SEP'!F32</f>
        <v>21633390</v>
      </c>
      <c r="G22" s="63">
        <f t="shared" ref="G22:G27" si="1">+E22-F22</f>
        <v>5320000</v>
      </c>
      <c r="H22" s="64">
        <f t="shared" ref="H22:H28" si="2">+F22/E22</f>
        <v>0.80262223045041825</v>
      </c>
    </row>
    <row r="23" spans="1:8" s="65" customFormat="1" ht="36" x14ac:dyDescent="0.2">
      <c r="A23" s="59"/>
      <c r="B23" s="60" t="s">
        <v>26</v>
      </c>
      <c r="C23" s="61">
        <v>10</v>
      </c>
      <c r="D23" s="66" t="s">
        <v>27</v>
      </c>
      <c r="E23" s="67">
        <f>+'[1]EJECUCION SEP'!E33</f>
        <v>671307871</v>
      </c>
      <c r="F23" s="67">
        <f>+'[1]EJECUCION SEP'!F33</f>
        <v>374674384</v>
      </c>
      <c r="G23" s="67">
        <f t="shared" si="1"/>
        <v>296633487</v>
      </c>
      <c r="H23" s="68">
        <f t="shared" si="2"/>
        <v>0.55812601071081436</v>
      </c>
    </row>
    <row r="24" spans="1:8" s="65" customFormat="1" ht="36" x14ac:dyDescent="0.2">
      <c r="A24" s="59"/>
      <c r="B24" s="60" t="s">
        <v>28</v>
      </c>
      <c r="C24" s="61">
        <v>10</v>
      </c>
      <c r="D24" s="66" t="s">
        <v>29</v>
      </c>
      <c r="E24" s="67">
        <f>+'[1]EJECUCION SEP'!E34</f>
        <v>49303364</v>
      </c>
      <c r="F24" s="67">
        <f>+'[1]EJECUCION SEP'!F34</f>
        <v>43350036</v>
      </c>
      <c r="G24" s="67">
        <f t="shared" si="1"/>
        <v>5953328</v>
      </c>
      <c r="H24" s="68">
        <f t="shared" si="2"/>
        <v>0.87925107909472466</v>
      </c>
    </row>
    <row r="25" spans="1:8" s="65" customFormat="1" ht="36" x14ac:dyDescent="0.2">
      <c r="A25" s="59"/>
      <c r="B25" s="60" t="s">
        <v>28</v>
      </c>
      <c r="C25" s="61">
        <v>13</v>
      </c>
      <c r="D25" s="66" t="s">
        <v>29</v>
      </c>
      <c r="E25" s="67">
        <f>+'[1]EJECUCION SEP'!E35</f>
        <v>1000000000</v>
      </c>
      <c r="F25" s="67">
        <f>+'[1]EJECUCION SEP'!F35</f>
        <v>0</v>
      </c>
      <c r="G25" s="67">
        <f t="shared" si="1"/>
        <v>1000000000</v>
      </c>
      <c r="H25" s="68">
        <f t="shared" si="2"/>
        <v>0</v>
      </c>
    </row>
    <row r="26" spans="1:8" s="65" customFormat="1" ht="36" x14ac:dyDescent="0.2">
      <c r="A26" s="59"/>
      <c r="B26" s="60" t="s">
        <v>30</v>
      </c>
      <c r="C26" s="61">
        <v>10</v>
      </c>
      <c r="D26" s="66" t="s">
        <v>31</v>
      </c>
      <c r="E26" s="67">
        <f>+'[1]EJECUCION SEP'!E36</f>
        <v>82464502</v>
      </c>
      <c r="F26" s="67">
        <f>+'[1]EJECUCION SEP'!F36</f>
        <v>79422862</v>
      </c>
      <c r="G26" s="67">
        <f t="shared" si="1"/>
        <v>3041640</v>
      </c>
      <c r="H26" s="68">
        <f t="shared" si="2"/>
        <v>0.96311576586007885</v>
      </c>
    </row>
    <row r="27" spans="1:8" s="65" customFormat="1" ht="30" customHeight="1" thickBot="1" x14ac:dyDescent="0.25">
      <c r="A27" s="59"/>
      <c r="B27" s="69" t="s">
        <v>30</v>
      </c>
      <c r="C27" s="70">
        <v>13</v>
      </c>
      <c r="D27" s="71" t="s">
        <v>31</v>
      </c>
      <c r="E27" s="72">
        <f>+'[1]EJECUCION SEP'!E37</f>
        <v>96066299.900000006</v>
      </c>
      <c r="F27" s="72">
        <f>+'[1]EJECUCION SEP'!F37</f>
        <v>96066299.900000006</v>
      </c>
      <c r="G27" s="72">
        <f t="shared" si="1"/>
        <v>0</v>
      </c>
      <c r="H27" s="73">
        <f t="shared" si="2"/>
        <v>1</v>
      </c>
    </row>
    <row r="28" spans="1:8" ht="13.5" thickBot="1" x14ac:dyDescent="0.25">
      <c r="A28" s="18"/>
      <c r="B28" s="22"/>
      <c r="C28" s="22"/>
      <c r="D28" s="22"/>
      <c r="E28" s="23"/>
      <c r="F28" s="23"/>
      <c r="G28" s="23"/>
      <c r="H28" s="24"/>
    </row>
    <row r="29" spans="1:8" ht="16.5" thickBot="1" x14ac:dyDescent="0.3">
      <c r="A29" s="18"/>
      <c r="B29" s="22"/>
      <c r="C29" s="22"/>
      <c r="D29" s="74" t="s">
        <v>32</v>
      </c>
      <c r="E29" s="75">
        <f>+E21+E8</f>
        <v>2242986557.3299999</v>
      </c>
      <c r="F29" s="75">
        <f>+F21+F8</f>
        <v>914851435.32999992</v>
      </c>
      <c r="G29" s="75">
        <f>+G21+G8</f>
        <v>1328135122</v>
      </c>
      <c r="H29" s="76">
        <f>+F29/E29</f>
        <v>0.40787200990585437</v>
      </c>
    </row>
    <row r="30" spans="1:8" ht="13.5" thickBot="1" x14ac:dyDescent="0.25">
      <c r="A30" s="77"/>
      <c r="B30" s="78"/>
      <c r="C30" s="78"/>
      <c r="D30" s="78"/>
      <c r="E30" s="79"/>
      <c r="F30" s="79"/>
      <c r="G30" s="79"/>
      <c r="H30" s="80"/>
    </row>
  </sheetData>
  <sheetProtection algorithmName="SHA-512" hashValue="clNboGysA9CLbXlsnNugqHd45Z38Ju6dISFyfsNlCryJwVoBawX9yYdEwVj9kKMnUJAuPp/1vFCIpAvj3lQTlw==" saltValue="sO7sB8VD7PzYleGW4oLPDQ==" spinCount="100000" sheet="1" objects="1" scenarios="1"/>
  <mergeCells count="4">
    <mergeCell ref="A1:H1"/>
    <mergeCell ref="A2:H2"/>
    <mergeCell ref="E3:G3"/>
    <mergeCell ref="B5:E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RESERVA SEP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Elias Romero Cruz</dc:creator>
  <cp:lastModifiedBy>German Elias Romero Cruz</cp:lastModifiedBy>
  <dcterms:created xsi:type="dcterms:W3CDTF">2018-12-07T18:01:35Z</dcterms:created>
  <dcterms:modified xsi:type="dcterms:W3CDTF">2018-12-07T18:03:34Z</dcterms:modified>
</cp:coreProperties>
</file>