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AppData\Local\Microsoft\Windows\INetCache\Content.Outlook\6E7EKGA3\"/>
    </mc:Choice>
  </mc:AlternateContent>
  <xr:revisionPtr revIDLastSave="0" documentId="13_ncr:1_{AEEE9588-571A-440E-B154-3210F402F92E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S62" i="1" l="1"/>
  <c r="BS61" i="1"/>
  <c r="BS46" i="1"/>
  <c r="BS42" i="1"/>
  <c r="BS20" i="1"/>
  <c r="BS17" i="1"/>
  <c r="BS16" i="1"/>
  <c r="BS14" i="1"/>
  <c r="BS10" i="1"/>
  <c r="BS65" i="1" l="1"/>
  <c r="BS40" i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<sst xmlns="http://schemas.openxmlformats.org/spreadsheetml/2006/main" count="733" uniqueCount="202">
  <si>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</si>
  <si>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</si>
  <si>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</si>
  <si>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</si>
  <si>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</si>
  <si>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</si>
  <si>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</si>
  <si>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</si>
  <si>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</si>
  <si>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</si>
  <si>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</si>
  <si>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</si>
  <si>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</si>
  <si>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</si>
  <si>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</si>
  <si>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</si>
  <si>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</si>
  <si>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</si>
  <si>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</si>
  <si>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</si>
  <si>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</si>
  <si>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</si>
  <si>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</si>
  <si>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</si>
  <si>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</si>
  <si>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</si>
  <si>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</si>
  <si>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</si>
  <si>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</si>
  <si>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</si>
  <si>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</si>
  <si>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</si>
  <si>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</si>
  <si>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</si>
  <si>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</si>
  <si>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</si>
  <si>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</si>
  <si>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</si>
  <si>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</si>
  <si>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</si>
  <si>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</si>
  <si>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</si>
  <si>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</si>
  <si>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</si>
  <si>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</si>
  <si>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</si>
  <si>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</si>
  <si>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</si>
  <si>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</si>
  <si>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</si>
  <si>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</si>
  <si>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</si>
  <si>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</si>
  <si>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</si>
  <si>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</si>
  <si>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</si>
  <si>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</si>
  <si>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</si>
  <si>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</si>
  <si>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</si>
  <si>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</si>
  <si>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</si>
  <si>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</si>
  <si>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</si>
  <si>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</si>
  <si>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</si>
  <si>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</si>
  <si>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</si>
  <si>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</si>
  <si>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</si>
  <si>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</si>
  <si>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</si>
  <si>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</si>
  <si>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</si>
  <si>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</si>
  <si>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</si>
  <si>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</si>
  <si>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</si>
  <si>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</si>
  <si>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</si>
  <si>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</si>
  <si>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</si>
  <si>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</si>
  <si>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</si>
  <si>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</si>
  <si>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</si>
  <si>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</si>
  <si>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</si>
  <si>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</si>
  <si>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</si>
  <si>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</si>
  <si>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</si>
  <si>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</si>
  <si>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</si>
  <si>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</si>
  <si>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</si>
  <si>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</si>
  <si>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</si>
  <si>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</si>
  <si>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</si>
  <si>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</si>
  <si>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</si>
  <si>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</si>
  <si>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</si>
  <si>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</si>
  <si>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</si>
  <si>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</si>
  <si>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</si>
  <si>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</si>
  <si>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</si>
  <si>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</si>
  <si>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</si>
  <si>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</si>
  <si>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</si>
  <si>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</si>
  <si>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</si>
  <si>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</si>
  <si>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</si>
  <si>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</si>
  <si>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</si>
  <si>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</si>
  <si>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</si>
  <si>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</si>
  <si>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</si>
  <si>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</si>
  <si>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</si>
  <si>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</si>
  <si>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</si>
  <si>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</si>
  <si>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</si>
  <si>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</si>
  <si>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</si>
  <si>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</si>
  <si>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</si>
  <si>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</si>
  <si>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</si>
  <si>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</si>
  <si>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</si>
  <si>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</si>
  <si>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</si>
  <si>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</si>
  <si>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</si>
  <si>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</si>
  <si>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</si>
  <si>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</si>
  <si>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</si>
  <si>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</si>
  <si>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</si>
  <si>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</si>
  <si>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</si>
  <si>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</si>
  <si>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</si>
  <si>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>15 DE MARZO DE 2019 20192400006193</t>
  </si>
  <si>
    <t>Arqueo 13/03/2019</t>
  </si>
  <si>
    <t>29/03/2019 20192400007223 Se remite informe a Sec Gral. y se informa por ORFEO a las dependencias con radicados contestados fuera de términos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</si>
  <si>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</si>
  <si>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</si>
  <si>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</si>
  <si>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</si>
  <si>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Certificado de la CGR 15/01/2019</t>
  </si>
  <si>
    <t>Pantallazo con histórico de envío 21/03/2019</t>
  </si>
  <si>
    <t>Se trasmitió el  28/02/2019</t>
  </si>
  <si>
    <t>11/03/2019 http://www.renovacionterritorio.gov.co/Documentos/informe_pormenorizado_del_estado_del_control_interno
Reporte Certificado FURAG 6/03/2019</t>
  </si>
  <si>
    <t>8/03/2019 Correo de recibido por parte de la Dirección de Derechos de Autor</t>
  </si>
  <si>
    <t>Se genero Informe  25/02/2019</t>
  </si>
  <si>
    <t>Certificado CGR  del  23/01/2019
 Comisión Legal de Cuentas se envió por oficio al MADR  26/03/2019 20192400006641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</si>
  <si>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</si>
  <si>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</si>
  <si>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</si>
  <si>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Acta comité</t>
  </si>
  <si>
    <t>Se elaboró el PAAI 15/02/2019, fue aprobado en  comité coordinador  del sistema de control Interno el 9 de abril de 2019</t>
  </si>
  <si>
    <t>22-ene-19 ACTA
28-ene-19 ACTA
12-feb-19 ACTA
28-feb-19 ACTA        
14-Mar-19 Acta
27-Mar-19 Acta
26-abril-19 acta
30-abril-19 acta</t>
  </si>
  <si>
    <t>11/02/2019 ACTA
4 DE MARZO DE 2019
12 DE MARZO DE 2019
19 DE MARZO DE 2019
2 de Abril de 2019
9 de Abril de 2019</t>
  </si>
  <si>
    <t>29 DE MARZO DE 2019
10 DE ABRIL DE 2019</t>
  </si>
  <si>
    <t xml:space="preserve">22-feb-19 Plan de Mejoramiento Auditaría proceso de Gestión Talento Humano Correo
22-feb-19 19 Plan de Mejoramiento Auditaría proceso de Gestión Administrativa Correo
3 - abril -19 Acompañamiento  3 - Formulación Indicadores Proceso Gestión Administrativa
29- Abril -19 Acompañamiento 4 - Seguimiento acciones MIPG - OAP
</t>
  </si>
  <si>
    <t xml:space="preserve">Solicitud 23/04/2019   Solicitud 6 - PGN 201965002148-2 Respuesta 20192400008843. Respuestas: 20192400008741, Solicitud 7 - 26/04/2019 Defensoría del Pueblo 2019650002250-2 20192400009103. 
</t>
  </si>
  <si>
    <t xml:space="preserve">Solicitud 15 AF ART 015 3/04//2019 - (20192400008753, 20192400008743, 20192400008793,  20192400008723) Solicitud 16 AF ART 016     Solicitud 17 AF ART 016  10/04/2019 (20192400008263; respuesta dada por Subdirección de Contratación), Solicitud 17 AF  017 10/04/2019 (20192400008393; respuesta dada por Subdirección de Contratación), Comunicación Observaciones Auditoria Financiera No. 2019EE0044806  12/04/2019(20192400008753, 20192400008743, 20192400008793, 20192400008723), 23/04/2019 Comunicación Observaciones Auditoria Financiera No. 2019EE0046621 (201924000008873, 20192400008863)
</t>
  </si>
  <si>
    <t>Se realizo el 9 de abril de 2019 (Listado de asistencia, acta de comité)</t>
  </si>
  <si>
    <t>Asistió e Coordinar del GIT de control Interno al comité  el 5 de abril de 2019.</t>
  </si>
  <si>
    <t>Se asistió el 11 de abril</t>
  </si>
  <si>
    <t>Se elaboró el Plan de Fomento de Cultura de autocontrol, se diseño y enviaron para publicación, los Tips de la Campaña de Código de Buen Gobierno; Se diseño la evaluación en formulario de Google. Se envió el primer Tip</t>
  </si>
  <si>
    <t>Se atendió el de la Oficina Jurídica.
Se atendió la DEP 20192200007693</t>
  </si>
  <si>
    <t>7/02/2019 ACTA 1
07/03/2019 ACTA 2
2/04/2019  ACTA 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</si>
  <si>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</si>
  <si>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</si>
  <si>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</si>
  <si>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</si>
  <si>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</si>
  <si>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</si>
  <si>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</si>
  <si>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</si>
  <si>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</si>
  <si>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</si>
  <si>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</si>
  <si>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</si>
  <si>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23 de enero se reporte CGR
21 de marzo comisión legal de cuentas</t>
  </si>
  <si>
    <t>Informe del 28febrero de 2019.
Informe en revisión.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</si>
  <si>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</si>
  <si>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</si>
  <si>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</si>
  <si>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2/04/2019  ACTA 3</t>
  </si>
  <si>
    <t xml:space="preserve">Falta envió  a lal 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</si>
</sst>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5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I40" zoomScale="80" zoomScaleNormal="80" workbookViewId="0">
      <selection activeCell="BT42" sqref="BT42"/>
    </sheetView>
  </sheetViews>
  <sheetFormatPr baseColWidth="10" defaultColWidth="11.375" defaultRowHeight="12.75" x14ac:dyDescent="0.25"/>
  <cols>
    <col min="1" max="1" width="6.375" style="1" customWidth="1"/>
    <col min="2" max="2" width="14.375" style="1" customWidth="1"/>
    <col min="3" max="3" width="13.625" style="24" customWidth="1"/>
    <col min="4" max="4" width="16" style="24" customWidth="1"/>
    <col min="5" max="5" width="8.375" style="24" customWidth="1"/>
    <col min="6" max="6" width="7.875" style="1" customWidth="1"/>
    <col min="7" max="7" width="29.25" style="1" customWidth="1"/>
    <col min="8" max="8" width="14.125" style="1" customWidth="1"/>
    <col min="9" max="9" width="15" style="1" customWidth="1"/>
    <col min="10" max="10" width="14.25" style="1" customWidth="1"/>
    <col min="11" max="11" width="1" style="1" hidden="1" customWidth="1"/>
    <col min="12" max="12" width="17.125" style="1" customWidth="1"/>
    <col min="13" max="29" width="4" style="1" hidden="1" customWidth="1"/>
    <col min="30" max="41" width="17.75" style="1" hidden="1" customWidth="1"/>
    <col min="42" max="42" width="0" style="1" hidden="1" customWidth="1"/>
    <col min="43" max="43" width="25.375" style="1" hidden="1" customWidth="1"/>
    <col min="44" max="55" width="21.875" style="1" hidden="1" customWidth="1"/>
    <col min="56" max="56" width="0" style="1" hidden="1" customWidth="1"/>
    <col min="57" max="57" width="1" style="1" hidden="1" customWidth="1"/>
    <col min="58" max="58" width="117.25" style="1" hidden="1" customWidth="1"/>
    <col min="59" max="66" width="11.375" style="1"/>
    <col min="67" max="67" width="12.75" style="1" customWidth="1"/>
    <col min="68" max="68" width="11.375" style="1"/>
    <col min="69" max="69" width="13.25" style="1" customWidth="1"/>
    <col min="70" max="71" width="11.375" style="1"/>
    <col min="72" max="72" width="43.25" style="1" customWidth="1"/>
    <col min="73" max="81" width="11.375" style="1" hidden="1" customWidth="1"/>
    <col min="82" max="16384" width="11.375" style="1"/>
  </cols>
  <sheetData>
    <row r="1" spans="1:81" ht="26.25" customHeight="1" x14ac:dyDescent="0.25">
      <c r="A1" s="50"/>
      <c r="B1" s="50"/>
      <c r="C1" s="50"/>
      <c r="D1" s="123" t="s">
        <v>0</v>
      </c>
      <c r="E1" s="124"/>
      <c r="F1" s="124"/>
      <c r="G1" s="124"/>
      <c r="H1" s="124"/>
      <c r="I1" s="124"/>
      <c r="J1" s="124"/>
      <c r="K1" s="124"/>
      <c r="L1" s="124"/>
      <c r="M1" s="125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23" t="s">
        <v>1</v>
      </c>
      <c r="E2" s="124"/>
      <c r="F2" s="124"/>
      <c r="G2" s="124"/>
      <c r="H2" s="124"/>
      <c r="I2" s="124"/>
      <c r="J2" s="124"/>
      <c r="K2" s="124"/>
      <c r="L2" s="125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26" t="s">
        <v>59</v>
      </c>
      <c r="D5" s="127"/>
      <c r="E5" s="127"/>
      <c r="F5" s="128"/>
      <c r="G5" s="129" t="s">
        <v>94</v>
      </c>
      <c r="H5" s="130"/>
      <c r="I5" s="130"/>
      <c r="J5" s="131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47">
        <v>2019</v>
      </c>
      <c r="G7" s="148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33" t="s">
        <v>183</v>
      </c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5"/>
      <c r="AD8" s="132" t="s">
        <v>28</v>
      </c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36" t="s">
        <v>29</v>
      </c>
      <c r="AR8" s="132" t="s">
        <v>3</v>
      </c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52"/>
      <c r="BG8" s="136" t="s">
        <v>128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7"/>
    </row>
    <row r="9" spans="1:81" ht="62.25" customHeight="1" thickBot="1" x14ac:dyDescent="0.3">
      <c r="A9" s="94" t="s">
        <v>4</v>
      </c>
      <c r="B9" s="25" t="s">
        <v>184</v>
      </c>
      <c r="C9" s="26" t="s">
        <v>5</v>
      </c>
      <c r="D9" s="27" t="s">
        <v>6</v>
      </c>
      <c r="E9" s="28" t="s">
        <v>7</v>
      </c>
      <c r="F9" s="153" t="s">
        <v>8</v>
      </c>
      <c r="G9" s="154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1" ht="33.75" customHeight="1" x14ac:dyDescent="0.25">
      <c r="A10" s="141">
        <v>1</v>
      </c>
      <c r="B10" s="138" t="s">
        <v>127</v>
      </c>
      <c r="C10" s="144"/>
      <c r="D10" s="149" t="s">
        <v>60</v>
      </c>
      <c r="E10" s="48">
        <v>3</v>
      </c>
      <c r="F10" s="48">
        <v>1</v>
      </c>
      <c r="G10" s="8" t="s">
        <v>185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/>
      <c r="BO10" s="54"/>
      <c r="BP10" s="54"/>
      <c r="BQ10" s="54"/>
      <c r="BR10" s="54"/>
      <c r="BS10" s="117">
        <f>+SUM(BG10:BR10)/3</f>
        <v>0.33333333333333331</v>
      </c>
      <c r="BT10" s="106" t="s">
        <v>177</v>
      </c>
    </row>
    <row r="11" spans="1:81" ht="33.75" customHeight="1" x14ac:dyDescent="0.25">
      <c r="A11" s="142"/>
      <c r="B11" s="139"/>
      <c r="C11" s="145"/>
      <c r="D11" s="150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178</v>
      </c>
    </row>
    <row r="12" spans="1:81" ht="51.75" customHeight="1" x14ac:dyDescent="0.25">
      <c r="A12" s="142"/>
      <c r="B12" s="139"/>
      <c r="C12" s="145"/>
      <c r="D12" s="150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54"/>
      <c r="BL12" s="54"/>
      <c r="BM12" s="54"/>
      <c r="BN12" s="54"/>
      <c r="BO12" s="54"/>
      <c r="BP12" s="54"/>
      <c r="BQ12" s="54"/>
      <c r="BR12" s="54"/>
      <c r="BS12" s="115">
        <v>1</v>
      </c>
      <c r="BT12" s="106" t="s">
        <v>172</v>
      </c>
    </row>
    <row r="13" spans="1:81" ht="33.75" customHeight="1" thickBot="1" x14ac:dyDescent="0.3">
      <c r="A13" s="142"/>
      <c r="B13" s="139"/>
      <c r="C13" s="145"/>
      <c r="D13" s="155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170</v>
      </c>
    </row>
    <row r="14" spans="1:81" ht="38.25" customHeight="1" thickTop="1" x14ac:dyDescent="0.25">
      <c r="A14" s="142"/>
      <c r="B14" s="139"/>
      <c r="C14" s="145"/>
      <c r="D14" s="149" t="s">
        <v>63</v>
      </c>
      <c r="E14" s="48">
        <v>24</v>
      </c>
      <c r="F14" s="48">
        <v>1</v>
      </c>
      <c r="G14" s="8" t="s">
        <v>186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/>
      <c r="BL14" s="88"/>
      <c r="BM14" s="88"/>
      <c r="BN14" s="88"/>
      <c r="BO14" s="88"/>
      <c r="BP14" s="88"/>
      <c r="BQ14" s="88"/>
      <c r="BR14" s="88"/>
      <c r="BS14" s="117">
        <f>+SUM(BG14:BR14)/18</f>
        <v>0.44444444444444442</v>
      </c>
      <c r="BT14" s="108" t="s">
        <v>171</v>
      </c>
    </row>
    <row r="15" spans="1:81" ht="33.75" customHeight="1" x14ac:dyDescent="0.25">
      <c r="A15" s="142"/>
      <c r="B15" s="139"/>
      <c r="C15" s="145"/>
      <c r="D15" s="150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54"/>
      <c r="BL15" s="54"/>
      <c r="BM15" s="54"/>
      <c r="BN15" s="54"/>
      <c r="BO15" s="54"/>
      <c r="BP15" s="54"/>
      <c r="BQ15" s="54"/>
      <c r="BR15" s="54"/>
      <c r="BS15" s="115">
        <v>1</v>
      </c>
      <c r="BT15" s="106" t="s">
        <v>169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42"/>
      <c r="B16" s="139"/>
      <c r="C16" s="145"/>
      <c r="D16" s="150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/>
      <c r="BL16" s="54"/>
      <c r="BM16" s="54"/>
      <c r="BN16" s="54"/>
      <c r="BO16" s="54"/>
      <c r="BP16" s="54"/>
      <c r="BQ16" s="54"/>
      <c r="BR16" s="54"/>
      <c r="BS16" s="117">
        <f>+SUM(BG16:BR16)/4</f>
        <v>0.25</v>
      </c>
      <c r="BT16" s="106" t="s">
        <v>179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42"/>
      <c r="B17" s="139"/>
      <c r="C17" s="145"/>
      <c r="D17" s="150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/>
      <c r="BM17" s="54"/>
      <c r="BN17" s="54"/>
      <c r="BO17" s="54"/>
      <c r="BP17" s="54"/>
      <c r="BQ17" s="54"/>
      <c r="BR17" s="54"/>
      <c r="BS17" s="117">
        <f>+SUM(BG17:BR17)/2</f>
        <v>1</v>
      </c>
      <c r="BT17" s="106" t="s">
        <v>173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42"/>
      <c r="B18" s="139"/>
      <c r="C18" s="145"/>
      <c r="D18" s="150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106"/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33.75" customHeight="1" x14ac:dyDescent="0.25">
      <c r="A19" s="142"/>
      <c r="B19" s="139"/>
      <c r="C19" s="145"/>
      <c r="D19" s="150"/>
      <c r="E19" s="48" t="s">
        <v>135</v>
      </c>
      <c r="F19" s="48">
        <v>6</v>
      </c>
      <c r="G19" s="8" t="s">
        <v>187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54"/>
      <c r="BL19" s="54"/>
      <c r="BM19" s="54"/>
      <c r="BN19" s="54"/>
      <c r="BO19" s="54"/>
      <c r="BP19" s="54"/>
      <c r="BQ19" s="54"/>
      <c r="BR19" s="54"/>
      <c r="BS19" s="115">
        <v>1</v>
      </c>
      <c r="BT19" s="106" t="s">
        <v>174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44.25" customHeight="1" x14ac:dyDescent="0.25">
      <c r="A20" s="142"/>
      <c r="B20" s="139"/>
      <c r="C20" s="145"/>
      <c r="D20" s="150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/>
      <c r="BN20" s="54"/>
      <c r="BO20" s="54"/>
      <c r="BP20" s="54"/>
      <c r="BQ20" s="54"/>
      <c r="BR20" s="54"/>
      <c r="BS20" s="117">
        <f>+SUM(BG20:BR20)/3</f>
        <v>0.33333333333333331</v>
      </c>
      <c r="BT20" s="106" t="s">
        <v>180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42"/>
      <c r="B21" s="139"/>
      <c r="C21" s="145"/>
      <c r="D21" s="150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119">
        <f>SUM(BG21:BR21)/E21</f>
        <v>0.5</v>
      </c>
      <c r="BT21" s="106" t="s">
        <v>152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42"/>
      <c r="B22" s="139"/>
      <c r="C22" s="145"/>
      <c r="D22" s="150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106"/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63" customHeight="1" x14ac:dyDescent="0.25">
      <c r="A23" s="142"/>
      <c r="B23" s="139"/>
      <c r="C23" s="145"/>
      <c r="D23" s="150"/>
      <c r="E23" s="48">
        <v>2</v>
      </c>
      <c r="F23" s="48">
        <v>10</v>
      </c>
      <c r="G23" s="8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106"/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41.25" customHeight="1" x14ac:dyDescent="0.25">
      <c r="A24" s="142"/>
      <c r="B24" s="139"/>
      <c r="C24" s="145"/>
      <c r="D24" s="150"/>
      <c r="E24" s="48">
        <v>2</v>
      </c>
      <c r="F24" s="48">
        <v>11</v>
      </c>
      <c r="G24" s="8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109"/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33.75" customHeight="1" x14ac:dyDescent="0.25">
      <c r="A25" s="142"/>
      <c r="B25" s="139"/>
      <c r="C25" s="145"/>
      <c r="D25" s="155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109"/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93" customHeight="1" x14ac:dyDescent="0.25">
      <c r="A26" s="142"/>
      <c r="B26" s="139"/>
      <c r="C26" s="145"/>
      <c r="D26" s="149" t="s">
        <v>69</v>
      </c>
      <c r="E26" s="48" t="s">
        <v>135</v>
      </c>
      <c r="F26" s="48">
        <v>1</v>
      </c>
      <c r="G26" s="8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54"/>
      <c r="BL26" s="54"/>
      <c r="BM26" s="54"/>
      <c r="BN26" s="54"/>
      <c r="BO26" s="54"/>
      <c r="BP26" s="54"/>
      <c r="BQ26" s="54"/>
      <c r="BR26" s="54"/>
      <c r="BS26" s="115">
        <v>1</v>
      </c>
      <c r="BT26" s="106" t="s">
        <v>175</v>
      </c>
    </row>
    <row r="27" spans="1:81" ht="104.25" customHeight="1" x14ac:dyDescent="0.25">
      <c r="A27" s="142"/>
      <c r="B27" s="139"/>
      <c r="C27" s="145"/>
      <c r="D27" s="150"/>
      <c r="E27" s="48" t="s">
        <v>135</v>
      </c>
      <c r="F27" s="48">
        <v>2</v>
      </c>
      <c r="G27" s="8" t="s">
        <v>188</v>
      </c>
      <c r="H27" s="78">
        <v>43497</v>
      </c>
      <c r="I27" s="78" t="s">
        <v>149</v>
      </c>
      <c r="J27" s="79" t="s">
        <v>126</v>
      </c>
      <c r="K27" s="48"/>
      <c r="L27" s="29" t="s">
        <v>189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89"/>
      <c r="BL27" s="89"/>
      <c r="BM27" s="89"/>
      <c r="BN27" s="89"/>
      <c r="BO27" s="89"/>
      <c r="BP27" s="89"/>
      <c r="BQ27" s="89"/>
      <c r="BR27" s="89"/>
      <c r="BS27" s="121">
        <v>1</v>
      </c>
      <c r="BT27" s="109" t="s">
        <v>176</v>
      </c>
    </row>
    <row r="28" spans="1:81" ht="104.25" customHeight="1" x14ac:dyDescent="0.25">
      <c r="A28" s="142"/>
      <c r="B28" s="139"/>
      <c r="C28" s="145"/>
      <c r="D28" s="155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109"/>
    </row>
    <row r="29" spans="1:81" ht="44.25" customHeight="1" x14ac:dyDescent="0.25">
      <c r="A29" s="142"/>
      <c r="B29" s="139"/>
      <c r="C29" s="145"/>
      <c r="D29" s="149" t="s">
        <v>70</v>
      </c>
      <c r="E29" s="48">
        <v>1</v>
      </c>
      <c r="F29" s="48">
        <v>1</v>
      </c>
      <c r="G29" s="8" t="s">
        <v>190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106"/>
    </row>
    <row r="30" spans="1:81" ht="69" customHeight="1" x14ac:dyDescent="0.25">
      <c r="A30" s="142"/>
      <c r="B30" s="139"/>
      <c r="C30" s="145"/>
      <c r="D30" s="150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106"/>
    </row>
    <row r="31" spans="1:81" ht="38.25" x14ac:dyDescent="0.25">
      <c r="A31" s="142"/>
      <c r="B31" s="139"/>
      <c r="C31" s="145"/>
      <c r="D31" s="155"/>
      <c r="E31" s="48">
        <v>1</v>
      </c>
      <c r="F31" s="48">
        <v>3</v>
      </c>
      <c r="G31" s="8" t="s">
        <v>191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109"/>
    </row>
    <row r="32" spans="1:81" ht="57" customHeight="1" x14ac:dyDescent="0.25">
      <c r="A32" s="142"/>
      <c r="B32" s="139"/>
      <c r="C32" s="145"/>
      <c r="D32" s="149" t="s">
        <v>71</v>
      </c>
      <c r="E32" s="48">
        <v>4</v>
      </c>
      <c r="F32" s="48">
        <v>1</v>
      </c>
      <c r="G32" s="8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/>
      <c r="BM32" s="54"/>
      <c r="BN32" s="54"/>
      <c r="BO32" s="54"/>
      <c r="BP32" s="54"/>
      <c r="BQ32" s="54"/>
      <c r="BR32" s="54"/>
      <c r="BS32" s="119">
        <f>SUM(BG32:BR32)/E32</f>
        <v>0.25</v>
      </c>
      <c r="BT32" s="120" t="s">
        <v>153</v>
      </c>
    </row>
    <row r="33" spans="1:72" ht="30" customHeight="1" x14ac:dyDescent="0.25">
      <c r="A33" s="142"/>
      <c r="B33" s="139"/>
      <c r="C33" s="145"/>
      <c r="D33" s="150"/>
      <c r="E33" s="48">
        <v>2</v>
      </c>
      <c r="F33" s="48">
        <v>2</v>
      </c>
      <c r="G33" s="8" t="s">
        <v>192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106"/>
    </row>
    <row r="34" spans="1:72" ht="52.5" customHeight="1" x14ac:dyDescent="0.25">
      <c r="A34" s="142"/>
      <c r="B34" s="139"/>
      <c r="C34" s="145"/>
      <c r="D34" s="150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/>
      <c r="BO34" s="54"/>
      <c r="BP34" s="54"/>
      <c r="BQ34" s="54"/>
      <c r="BR34" s="54"/>
      <c r="BS34" s="119">
        <f>SUM(BG34:BR34)/E34</f>
        <v>0.5</v>
      </c>
      <c r="BT34" s="106" t="s">
        <v>154</v>
      </c>
    </row>
    <row r="35" spans="1:72" ht="38.25" x14ac:dyDescent="0.25">
      <c r="A35" s="142"/>
      <c r="B35" s="139"/>
      <c r="C35" s="145"/>
      <c r="D35" s="150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106"/>
    </row>
    <row r="36" spans="1:72" ht="51" x14ac:dyDescent="0.25">
      <c r="A36" s="142"/>
      <c r="B36" s="139"/>
      <c r="C36" s="145"/>
      <c r="D36" s="150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119">
        <f>SUM(BG36:BR36)/E36</f>
        <v>0.33333333333333331</v>
      </c>
      <c r="BT36" s="106" t="s">
        <v>155</v>
      </c>
    </row>
    <row r="37" spans="1:72" ht="31.5" customHeight="1" x14ac:dyDescent="0.25">
      <c r="A37" s="142"/>
      <c r="B37" s="139"/>
      <c r="C37" s="145"/>
      <c r="D37" s="150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156</v>
      </c>
    </row>
    <row r="38" spans="1:72" ht="29.25" customHeight="1" x14ac:dyDescent="0.25">
      <c r="A38" s="142"/>
      <c r="B38" s="139"/>
      <c r="C38" s="145"/>
      <c r="D38" s="150"/>
      <c r="E38" s="48">
        <v>1</v>
      </c>
      <c r="F38" s="48">
        <v>7</v>
      </c>
      <c r="G38" s="8" t="s">
        <v>193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157</v>
      </c>
    </row>
    <row r="39" spans="1:72" ht="38.25" x14ac:dyDescent="0.25">
      <c r="A39" s="142"/>
      <c r="B39" s="139"/>
      <c r="C39" s="145"/>
      <c r="D39" s="150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106"/>
    </row>
    <row r="40" spans="1:72" ht="51" x14ac:dyDescent="0.25">
      <c r="A40" s="142"/>
      <c r="B40" s="139"/>
      <c r="C40" s="145"/>
      <c r="D40" s="150"/>
      <c r="E40" s="48">
        <v>5</v>
      </c>
      <c r="F40" s="48">
        <v>9</v>
      </c>
      <c r="G40" s="8" t="s">
        <v>194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/>
      <c r="BN40" s="54"/>
      <c r="BO40" s="54"/>
      <c r="BP40" s="54"/>
      <c r="BQ40" s="54"/>
      <c r="BR40" s="54"/>
      <c r="BS40" s="117">
        <f>+SUM(BG40:BR40)/5</f>
        <v>0.4</v>
      </c>
      <c r="BT40" s="106" t="s">
        <v>195</v>
      </c>
    </row>
    <row r="41" spans="1:72" ht="25.5" x14ac:dyDescent="0.25">
      <c r="A41" s="142"/>
      <c r="B41" s="139"/>
      <c r="C41" s="145"/>
      <c r="D41" s="150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106"/>
    </row>
    <row r="42" spans="1:72" ht="44.25" customHeight="1" x14ac:dyDescent="0.25">
      <c r="A42" s="142"/>
      <c r="B42" s="139"/>
      <c r="C42" s="145"/>
      <c r="D42" s="150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201</v>
      </c>
    </row>
    <row r="43" spans="1:72" ht="38.25" x14ac:dyDescent="0.25">
      <c r="A43" s="142"/>
      <c r="B43" s="139"/>
      <c r="C43" s="145"/>
      <c r="D43" s="150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106"/>
    </row>
    <row r="44" spans="1:72" ht="25.5" x14ac:dyDescent="0.25">
      <c r="A44" s="142"/>
      <c r="B44" s="139"/>
      <c r="C44" s="145"/>
      <c r="D44" s="150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106"/>
    </row>
    <row r="45" spans="1:72" ht="25.5" x14ac:dyDescent="0.25">
      <c r="A45" s="142"/>
      <c r="B45" s="139"/>
      <c r="C45" s="145"/>
      <c r="D45" s="150"/>
      <c r="E45" s="48">
        <v>1</v>
      </c>
      <c r="F45" s="48">
        <v>14</v>
      </c>
      <c r="G45" s="8" t="s">
        <v>142</v>
      </c>
      <c r="H45" s="78">
        <v>43678</v>
      </c>
      <c r="I45" s="78">
        <v>43708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/>
    </row>
    <row r="46" spans="1:72" ht="35.25" customHeight="1" x14ac:dyDescent="0.25">
      <c r="A46" s="142"/>
      <c r="B46" s="139"/>
      <c r="C46" s="145"/>
      <c r="D46" s="150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/>
      <c r="BN46" s="54"/>
      <c r="BO46" s="54"/>
      <c r="BP46" s="54"/>
      <c r="BQ46" s="54"/>
      <c r="BR46" s="54"/>
      <c r="BS46" s="119">
        <f>SUM(BG46:BR46)/E46</f>
        <v>0.5</v>
      </c>
      <c r="BT46" s="106" t="s">
        <v>196</v>
      </c>
    </row>
    <row r="47" spans="1:72" ht="38.25" x14ac:dyDescent="0.25">
      <c r="A47" s="142"/>
      <c r="B47" s="139"/>
      <c r="C47" s="145"/>
      <c r="D47" s="150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158</v>
      </c>
    </row>
    <row r="48" spans="1:72" ht="51" x14ac:dyDescent="0.25">
      <c r="A48" s="142"/>
      <c r="B48" s="139"/>
      <c r="C48" s="145"/>
      <c r="D48" s="150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115">
        <v>0.25</v>
      </c>
      <c r="BT48" s="106" t="s">
        <v>159</v>
      </c>
    </row>
    <row r="49" spans="1:72" ht="41.25" customHeight="1" x14ac:dyDescent="0.25">
      <c r="A49" s="142"/>
      <c r="B49" s="139"/>
      <c r="C49" s="145"/>
      <c r="D49" s="150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160</v>
      </c>
    </row>
    <row r="50" spans="1:72" ht="51" x14ac:dyDescent="0.25">
      <c r="A50" s="142"/>
      <c r="B50" s="139"/>
      <c r="C50" s="145"/>
      <c r="D50" s="150"/>
      <c r="E50" s="48">
        <v>1</v>
      </c>
      <c r="F50" s="48">
        <v>19</v>
      </c>
      <c r="G50" s="8" t="s">
        <v>197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161</v>
      </c>
    </row>
    <row r="51" spans="1:72" ht="63" customHeight="1" x14ac:dyDescent="0.25">
      <c r="A51" s="142"/>
      <c r="B51" s="139"/>
      <c r="C51" s="145"/>
      <c r="D51" s="150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106"/>
    </row>
    <row r="52" spans="1:72" ht="69.75" customHeight="1" x14ac:dyDescent="0.25">
      <c r="A52" s="142"/>
      <c r="B52" s="139"/>
      <c r="C52" s="145"/>
      <c r="D52" s="150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163</v>
      </c>
    </row>
    <row r="53" spans="1:72" ht="76.5" x14ac:dyDescent="0.25">
      <c r="A53" s="142"/>
      <c r="B53" s="139"/>
      <c r="C53" s="145"/>
      <c r="D53" s="150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119">
        <f>SUM(BG53:BR53)/E53</f>
        <v>0.5</v>
      </c>
      <c r="BT53" s="106" t="s">
        <v>164</v>
      </c>
    </row>
    <row r="54" spans="1:72" ht="38.25" x14ac:dyDescent="0.25">
      <c r="A54" s="142"/>
      <c r="B54" s="139"/>
      <c r="C54" s="145"/>
      <c r="D54" s="150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106"/>
    </row>
    <row r="55" spans="1:72" ht="25.5" x14ac:dyDescent="0.25">
      <c r="A55" s="142"/>
      <c r="B55" s="139"/>
      <c r="C55" s="145"/>
      <c r="D55" s="150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181</v>
      </c>
    </row>
    <row r="56" spans="1:72" ht="124.5" customHeight="1" x14ac:dyDescent="0.25">
      <c r="A56" s="142"/>
      <c r="B56" s="139"/>
      <c r="C56" s="145"/>
      <c r="D56" s="150"/>
      <c r="E56" s="48">
        <v>4</v>
      </c>
      <c r="F56" s="48">
        <v>25</v>
      </c>
      <c r="G56" s="8" t="s">
        <v>198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106"/>
    </row>
    <row r="57" spans="1:72" ht="25.5" x14ac:dyDescent="0.25">
      <c r="A57" s="142"/>
      <c r="B57" s="139"/>
      <c r="C57" s="145"/>
      <c r="D57" s="150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51" x14ac:dyDescent="0.25">
      <c r="A58" s="142"/>
      <c r="B58" s="139"/>
      <c r="C58" s="145"/>
      <c r="D58" s="150"/>
      <c r="E58" s="48">
        <v>4</v>
      </c>
      <c r="F58" s="48">
        <v>27</v>
      </c>
      <c r="G58" s="8" t="s">
        <v>166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/>
      <c r="BM58" s="89"/>
      <c r="BN58" s="89"/>
      <c r="BO58" s="89"/>
      <c r="BP58" s="89"/>
      <c r="BQ58" s="89"/>
      <c r="BR58" s="89"/>
      <c r="BS58" s="119">
        <f>SUM(BG58:BR58)/E58</f>
        <v>0.5</v>
      </c>
      <c r="BT58" s="109" t="s">
        <v>165</v>
      </c>
    </row>
    <row r="59" spans="1:72" ht="30" customHeight="1" x14ac:dyDescent="0.25">
      <c r="A59" s="142"/>
      <c r="B59" s="139"/>
      <c r="C59" s="145"/>
      <c r="D59" s="150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1</v>
      </c>
      <c r="BJ59" s="54"/>
      <c r="BK59" s="54"/>
      <c r="BL59" s="54"/>
      <c r="BM59" s="54"/>
      <c r="BN59" s="54"/>
      <c r="BO59" s="54"/>
      <c r="BP59" s="54"/>
      <c r="BQ59" s="54"/>
      <c r="BR59" s="54"/>
      <c r="BS59" s="119">
        <f>SUM(BG59:BR59)/E59</f>
        <v>0.25</v>
      </c>
      <c r="BT59" s="106" t="s">
        <v>162</v>
      </c>
    </row>
    <row r="60" spans="1:72" ht="45" customHeight="1" x14ac:dyDescent="0.25">
      <c r="A60" s="142"/>
      <c r="B60" s="139"/>
      <c r="C60" s="145"/>
      <c r="D60" s="150"/>
      <c r="E60" s="48">
        <v>1</v>
      </c>
      <c r="F60" s="48">
        <v>29</v>
      </c>
      <c r="G60" s="8" t="s">
        <v>147</v>
      </c>
      <c r="H60" s="78">
        <v>43617</v>
      </c>
      <c r="I60" s="78">
        <v>43646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106"/>
    </row>
    <row r="61" spans="1:72" ht="45" customHeight="1" x14ac:dyDescent="0.25">
      <c r="A61" s="142"/>
      <c r="B61" s="139"/>
      <c r="C61" s="145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199</v>
      </c>
    </row>
    <row r="62" spans="1:72" ht="25.5" customHeight="1" x14ac:dyDescent="0.2">
      <c r="A62" s="142"/>
      <c r="B62" s="139"/>
      <c r="C62" s="145"/>
      <c r="D62" s="149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/>
      <c r="BJ62" s="54">
        <v>1</v>
      </c>
      <c r="BK62" s="54"/>
      <c r="BL62" s="54"/>
      <c r="BM62" s="54"/>
      <c r="BN62" s="54"/>
      <c r="BO62" s="54"/>
      <c r="BP62" s="54"/>
      <c r="BQ62" s="54"/>
      <c r="BR62" s="54"/>
      <c r="BS62" s="119">
        <f>SUM(BG62:BR62)/9</f>
        <v>0.1111111111111111</v>
      </c>
      <c r="BT62" s="122" t="s">
        <v>200</v>
      </c>
    </row>
    <row r="63" spans="1:72" ht="35.25" customHeight="1" x14ac:dyDescent="0.2">
      <c r="A63" s="142"/>
      <c r="B63" s="139"/>
      <c r="C63" s="145"/>
      <c r="D63" s="150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/>
      <c r="BH63" s="54">
        <v>1</v>
      </c>
      <c r="BI63" s="54">
        <v>1</v>
      </c>
      <c r="BJ63" s="54">
        <v>1</v>
      </c>
      <c r="BK63" s="54"/>
      <c r="BL63" s="54"/>
      <c r="BM63" s="54"/>
      <c r="BN63" s="54"/>
      <c r="BO63" s="54"/>
      <c r="BP63" s="54"/>
      <c r="BQ63" s="54"/>
      <c r="BR63" s="54"/>
      <c r="BS63" s="119">
        <f>SUM(BG63:BR63)/E63</f>
        <v>0.27272727272727271</v>
      </c>
      <c r="BT63" s="122" t="s">
        <v>182</v>
      </c>
    </row>
    <row r="64" spans="1:72" ht="38.25" x14ac:dyDescent="0.25">
      <c r="A64" s="142"/>
      <c r="B64" s="139"/>
      <c r="C64" s="145"/>
      <c r="D64" s="150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106"/>
    </row>
    <row r="65" spans="1:72" ht="25.5" x14ac:dyDescent="0.25">
      <c r="A65" s="142"/>
      <c r="B65" s="139"/>
      <c r="C65" s="145"/>
      <c r="D65" s="150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/>
      <c r="BL65" s="54"/>
      <c r="BM65" s="54"/>
      <c r="BN65" s="54"/>
      <c r="BO65" s="54"/>
      <c r="BP65" s="54"/>
      <c r="BQ65" s="54"/>
      <c r="BR65" s="54"/>
      <c r="BS65" s="119">
        <f>SUM(BG65:BR65)/9</f>
        <v>0.22222222222222221</v>
      </c>
      <c r="BT65" s="106"/>
    </row>
    <row r="66" spans="1:72" ht="25.5" x14ac:dyDescent="0.25">
      <c r="A66" s="142"/>
      <c r="B66" s="139"/>
      <c r="C66" s="145"/>
      <c r="D66" s="150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167</v>
      </c>
    </row>
    <row r="67" spans="1:72" ht="39" thickBot="1" x14ac:dyDescent="0.3">
      <c r="A67" s="143"/>
      <c r="B67" s="140"/>
      <c r="C67" s="146"/>
      <c r="D67" s="151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168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16:BS17 BS20 BS42" name="Rango1_5"/>
  </protectedRanges>
  <mergeCells count="19"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  <mergeCell ref="D1:M1"/>
    <mergeCell ref="C5:F5"/>
    <mergeCell ref="G5:J5"/>
    <mergeCell ref="D2:L2"/>
    <mergeCell ref="AD8:AP8"/>
    <mergeCell ref="M8:AC8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375" customWidth="1"/>
    <col min="2" max="2" width="24.375" customWidth="1"/>
    <col min="3" max="3" width="16.25" customWidth="1"/>
    <col min="4" max="4" width="63.375" customWidth="1"/>
    <col min="5" max="5" width="94.125" customWidth="1"/>
  </cols>
  <sheetData>
    <row r="2" spans="2:5" x14ac:dyDescent="0.25">
      <c r="B2" s="159" t="s">
        <v>49</v>
      </c>
      <c r="C2" s="160"/>
      <c r="D2" s="160"/>
      <c r="E2" s="158"/>
    </row>
    <row r="3" spans="2:5" x14ac:dyDescent="0.25">
      <c r="B3" s="39" t="s">
        <v>31</v>
      </c>
      <c r="C3" s="39" t="s">
        <v>50</v>
      </c>
      <c r="D3" s="41" t="s">
        <v>47</v>
      </c>
      <c r="E3" s="158"/>
    </row>
    <row r="4" spans="2:5" ht="21" x14ac:dyDescent="0.25">
      <c r="B4" s="156" t="s">
        <v>32</v>
      </c>
      <c r="C4" s="46">
        <v>1</v>
      </c>
      <c r="D4" s="44" t="s">
        <v>52</v>
      </c>
      <c r="E4" s="158"/>
    </row>
    <row r="5" spans="2:5" ht="21" x14ac:dyDescent="0.25">
      <c r="B5" s="157"/>
      <c r="C5" s="47">
        <v>2</v>
      </c>
      <c r="D5" s="45" t="s">
        <v>33</v>
      </c>
      <c r="E5" s="158"/>
    </row>
    <row r="6" spans="2:5" ht="21" x14ac:dyDescent="0.25">
      <c r="B6" s="156" t="s">
        <v>34</v>
      </c>
      <c r="C6" s="47">
        <v>3</v>
      </c>
      <c r="D6" s="45" t="s">
        <v>35</v>
      </c>
      <c r="E6" s="158"/>
    </row>
    <row r="7" spans="2:5" ht="21" x14ac:dyDescent="0.25">
      <c r="B7" s="157"/>
      <c r="C7" s="47">
        <v>4</v>
      </c>
      <c r="D7" s="45" t="s">
        <v>36</v>
      </c>
      <c r="E7" s="158"/>
    </row>
    <row r="8" spans="2:5" ht="21" x14ac:dyDescent="0.25">
      <c r="B8" s="156" t="s">
        <v>37</v>
      </c>
      <c r="C8" s="46">
        <v>5</v>
      </c>
      <c r="D8" s="45" t="s">
        <v>38</v>
      </c>
      <c r="E8" s="158"/>
    </row>
    <row r="9" spans="2:5" ht="21" x14ac:dyDescent="0.25">
      <c r="B9" s="161"/>
      <c r="C9" s="47">
        <v>6</v>
      </c>
      <c r="D9" s="44" t="s">
        <v>51</v>
      </c>
      <c r="E9" s="158"/>
    </row>
    <row r="10" spans="2:5" ht="21" x14ac:dyDescent="0.25">
      <c r="B10" s="161"/>
      <c r="C10" s="47">
        <v>7</v>
      </c>
      <c r="D10" s="44" t="s">
        <v>58</v>
      </c>
      <c r="E10" s="158"/>
    </row>
    <row r="11" spans="2:5" ht="21" x14ac:dyDescent="0.25">
      <c r="B11" s="161"/>
      <c r="C11" s="47">
        <v>8</v>
      </c>
      <c r="D11" s="44" t="s">
        <v>55</v>
      </c>
      <c r="E11" s="158"/>
    </row>
    <row r="12" spans="2:5" ht="36.75" customHeight="1" x14ac:dyDescent="0.25">
      <c r="B12" s="161"/>
      <c r="C12" s="46">
        <v>9</v>
      </c>
      <c r="D12" s="44" t="s">
        <v>54</v>
      </c>
      <c r="E12" s="158"/>
    </row>
    <row r="13" spans="2:5" ht="21" x14ac:dyDescent="0.25">
      <c r="B13" s="161"/>
      <c r="C13" s="47">
        <v>10</v>
      </c>
      <c r="D13" s="44" t="s">
        <v>56</v>
      </c>
      <c r="E13" s="158"/>
    </row>
    <row r="14" spans="2:5" ht="21" x14ac:dyDescent="0.25">
      <c r="B14" s="157"/>
      <c r="C14" s="47">
        <v>11</v>
      </c>
      <c r="D14" s="44" t="s">
        <v>57</v>
      </c>
      <c r="E14" s="158"/>
    </row>
    <row r="15" spans="2:5" ht="31.5" x14ac:dyDescent="0.25">
      <c r="B15" s="40" t="s">
        <v>39</v>
      </c>
      <c r="C15" s="47">
        <v>12</v>
      </c>
      <c r="D15" s="44" t="s">
        <v>40</v>
      </c>
      <c r="E15" s="158"/>
    </row>
    <row r="16" spans="2:5" ht="21" x14ac:dyDescent="0.25">
      <c r="B16" s="156" t="s">
        <v>41</v>
      </c>
      <c r="C16" s="46">
        <v>13</v>
      </c>
      <c r="D16" s="45" t="s">
        <v>42</v>
      </c>
      <c r="E16" s="158"/>
    </row>
    <row r="17" spans="2:5" ht="21" x14ac:dyDescent="0.25">
      <c r="B17" s="157"/>
      <c r="C17" s="47">
        <v>14</v>
      </c>
      <c r="D17" s="44" t="s">
        <v>53</v>
      </c>
      <c r="E17" s="158"/>
    </row>
    <row r="18" spans="2:5" ht="25.5" x14ac:dyDescent="0.25">
      <c r="B18" s="40" t="s">
        <v>43</v>
      </c>
      <c r="C18" s="47">
        <v>15</v>
      </c>
      <c r="D18" s="44" t="s">
        <v>48</v>
      </c>
      <c r="E18" s="158"/>
    </row>
    <row r="19" spans="2:5" ht="21" x14ac:dyDescent="0.25">
      <c r="B19" s="40" t="s">
        <v>45</v>
      </c>
      <c r="C19" s="47">
        <v>16</v>
      </c>
      <c r="D19" s="45" t="s">
        <v>46</v>
      </c>
      <c r="E19" s="158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2019-05-08T15:36:21Z</dcterms:modified>
</cp:coreProperties>
</file>