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onardo.gomez\ART\ART 2019\PLAN DE ACCION\REPORTES\"/>
    </mc:Choice>
  </mc:AlternateContent>
  <xr:revisionPtr revIDLastSave="0" documentId="13_ncr:1_{75E6C40B-A80F-4AFC-9E00-AA272C9AF6C4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PLAN ACCIÓN" sheetId="1" r:id="rId1"/>
    <sheet name="POLITICA MIPG " sheetId="2" r:id="rId2"/>
  </sheets>
  <definedNames>
    <definedName name="Administrativo">#REF!</definedName>
    <definedName name="Anticorrupcion">#REF!</definedName>
    <definedName name="_xlnm.Print_Area" localSheetId="0">'PLAN ACCIÓN'!$A$1:$BG$15</definedName>
    <definedName name="Argentina">#REF!</definedName>
    <definedName name="Colombia">#REF!</definedName>
    <definedName name="Dependencias">#REF!</definedName>
    <definedName name="Ecuador">#REF!</definedName>
    <definedName name="Metas">#REF!</definedName>
    <definedName name="Objetivos">#REF!</definedName>
    <definedName name="Pais">#REF!</definedName>
    <definedName name="Rubr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S14" i="1" l="1"/>
  <c r="AS12" i="1" l="1"/>
  <c r="AO12" i="1"/>
  <c r="AM12" i="1"/>
  <c r="AX15" i="1" l="1"/>
  <c r="BF15" i="1" s="1"/>
  <c r="BF14" i="1"/>
  <c r="AY15" i="1"/>
  <c r="BB15" i="1"/>
  <c r="AU15" i="1"/>
  <c r="AV15" i="1"/>
  <c r="AW15" i="1"/>
  <c r="AZ15" i="1"/>
  <c r="BA15" i="1"/>
  <c r="AT15" i="1"/>
  <c r="BF11" i="1" l="1"/>
  <c r="AS10" i="1" l="1"/>
  <c r="AO10" i="1"/>
  <c r="AN10" i="1" l="1"/>
  <c r="AS13" i="1" l="1"/>
  <c r="AM10" i="1"/>
  <c r="AL10" i="1" l="1"/>
  <c r="BF13" i="1"/>
  <c r="AK10" i="1"/>
  <c r="AJ10" i="1"/>
  <c r="M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Angela Maria Aristizabal Lopez</author>
    <author>Marisol  Gutierrez Hernandez</author>
  </authors>
  <commentList>
    <comment ref="AT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Angela Maria Aristizabal Lopez:</t>
        </r>
        <r>
          <rPr>
            <sz val="9"/>
            <color indexed="81"/>
            <rFont val="Tahoma"/>
            <family val="2"/>
          </rPr>
          <t xml:space="preserve">
no aplica  para las Regionales.</t>
        </r>
      </text>
    </comment>
    <comment ref="E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Debe coincidir con la meta del Plan Estratégico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Angela Maria Aristizabal Lopez:</t>
        </r>
        <r>
          <rPr>
            <sz val="9"/>
            <color indexed="81"/>
            <rFont val="Tahoma"/>
            <family val="2"/>
          </rPr>
          <t xml:space="preserve">
 La meta de cada regional  está sujeta a la Directriz de las direcciones misionales
La meta debe ser en cantidad (Número) o en Porcentaje (%)</t>
        </r>
      </text>
    </comment>
    <comment ref="I9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Indicar si es en Nuemro (Cantidad), en Porcentaje (%), o si es por demanda
</t>
        </r>
      </text>
    </comment>
    <comment ref="L9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Responsable del equipo de trabajo para  cada actividad</t>
        </r>
      </text>
    </comment>
    <comment ref="M9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Angela Maria Aristizabal Lopez:</t>
        </r>
        <r>
          <rPr>
            <sz val="9"/>
            <color indexed="81"/>
            <rFont val="Tahoma"/>
            <family val="2"/>
          </rPr>
          <t xml:space="preserve">
Las regionales no tienen recursos asignados al presupuesto; por lo tanto no aplica
</t>
        </r>
      </text>
    </comment>
    <comment ref="O9" authorId="1" shapeId="0" xr:uid="{00000000-0006-0000-0000-000007000000}">
      <text>
        <r>
          <rPr>
            <b/>
            <sz val="9"/>
            <color indexed="81"/>
            <rFont val="Tahoma"/>
            <family val="2"/>
          </rPr>
          <t xml:space="preserve">Debe ser consistente con lo descrito en la actividad
Si se trata de una actividad por demanda, es necesario indicar como fuente el Control que se lleva. </t>
        </r>
      </text>
    </comment>
  </commentList>
</comments>
</file>

<file path=xl/sharedStrings.xml><?xml version="1.0" encoding="utf-8"?>
<sst xmlns="http://schemas.openxmlformats.org/spreadsheetml/2006/main" count="119" uniqueCount="92">
  <si>
    <t>VIGENCIA</t>
  </si>
  <si>
    <t>SEGUIMIENTO EJECUCIÓN PRESUPUESTAL
Cifras en millones de pesos</t>
  </si>
  <si>
    <t>No.</t>
  </si>
  <si>
    <t>Objetivo Estrategico</t>
  </si>
  <si>
    <t>Producto</t>
  </si>
  <si>
    <t>Actividad</t>
  </si>
  <si>
    <t>Fecha de Inicio</t>
  </si>
  <si>
    <t>Fecha de Finalización</t>
  </si>
  <si>
    <t>Recursos Financieros requeridos
(Cifras en pesos)</t>
  </si>
  <si>
    <t>Rubro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</si>
  <si>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</si>
  <si>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</si>
  <si>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</si>
  <si>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</si>
  <si>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</si>
  <si>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</si>
  <si>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</si>
  <si>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</si>
  <si>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</si>
  <si>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</si>
  <si>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</si>
  <si>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</si>
  <si>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OBSERVACIONES</t>
  </si>
  <si>
    <t>Responsable</t>
  </si>
  <si>
    <t xml:space="preserve">DIMENSIÓN </t>
  </si>
  <si>
    <t>1ª. Dimensión: Talento Humano</t>
  </si>
  <si>
    <t>1.2 Integridad</t>
  </si>
  <si>
    <t xml:space="preserve">2ª. Dimensión: Direccionamiento Estratégico y Planeación </t>
  </si>
  <si>
    <t>2.1 Direccionamiento y Planeación</t>
  </si>
  <si>
    <t>2.2 Plan Anticorrupción</t>
  </si>
  <si>
    <t xml:space="preserve">3ª. Dimensión: Gestión con Valores para Resultados </t>
  </si>
  <si>
    <t>3.1 Gestión Presupuestal</t>
  </si>
  <si>
    <t xml:space="preserve">4ª. Dimensión: Evaluación de Resultados </t>
  </si>
  <si>
    <t>4. Seguimiento y evaluación del desempeño
institucional</t>
  </si>
  <si>
    <t xml:space="preserve">5ª Dimensión: Información y Comunicación </t>
  </si>
  <si>
    <t>5.1 Gestión Documental</t>
  </si>
  <si>
    <t>6ª Dimensión: Gestión del Conocimiento y la Innovación</t>
  </si>
  <si>
    <t>NA</t>
  </si>
  <si>
    <t xml:space="preserve">7ª. Dimensión: Control Interno </t>
  </si>
  <si>
    <t>7. Control Interno</t>
  </si>
  <si>
    <t>POLITICA MIPG</t>
  </si>
  <si>
    <t>6.1: Gestión del Conocimiento y la Innovación</t>
  </si>
  <si>
    <t>POLITICAS MIPG- ART</t>
  </si>
  <si>
    <t>Politica de Gestión MIPG (Marque con una x la o las politica de MIPG a las cuales responde la actividad)</t>
  </si>
  <si>
    <t xml:space="preserve">Numero </t>
  </si>
  <si>
    <t>3.2 Gobierno Digital (antes Gobierno en línea)</t>
  </si>
  <si>
    <t>1.1 Gestión del Talento Humano</t>
  </si>
  <si>
    <t>5.2 Transparencia y Acceso a la Información</t>
  </si>
  <si>
    <t>3.5 Trámites</t>
  </si>
  <si>
    <t>3.4 Servicio al Ciudadano</t>
  </si>
  <si>
    <t>3.6 Participación Ciudadana</t>
  </si>
  <si>
    <t>3.7 Rendición de Cuentas</t>
  </si>
  <si>
    <t>3.3 Defensa Jurídica</t>
  </si>
  <si>
    <t>REALIZAR SEGUIMIENTO A LA ESTRUCTURACION DE LAS INICIATIVAS ESTRATEGICAS PRIORIZADAS</t>
  </si>
  <si>
    <t>ARCHIVO DIGITAL</t>
  </si>
  <si>
    <t>X</t>
  </si>
  <si>
    <t>INICIATIVAS IDENTIFICADAS PATR INCLUIDAS EN EL PROCESO DE PRIORIZACION TECNICA</t>
  </si>
  <si>
    <t>REALIZAR EL PROCESO DE PRIORIZACION TECNICA DE LAS INCIATIVAS DE LOS PATR APROBADOS</t>
  </si>
  <si>
    <t>SUBDIRECCIONES DEP</t>
  </si>
  <si>
    <t>INFORMES DE INTERVENTORIA</t>
  </si>
  <si>
    <t>REALIZAR EL SEGUMIENTO ADMINISTRATIVO TECNICO Y FINANCIERO A LA ESTRUCTURACION DE LAS INICIATIVAS ESTRATEGICAS PRIORIZADAS</t>
  </si>
  <si>
    <t>INFORMES</t>
  </si>
  <si>
    <t>1710-1100-2</t>
  </si>
  <si>
    <t>PROYECTOS ESTRATEGICOS ESTRUCTURADOS</t>
  </si>
  <si>
    <t>ESTRUCTURAR LAS INICIATIVAS  PATR CON PROCESOS DE IDENTIFICACION DE PROYECTOS DE INFRAESTRUCTURA, REACTIVACION ECONOMICA, PRODUCTIVO Y AMBIENTAL A NIVEL MUNICIPAL, SUBREGIONAL, DEPARTAMENTAL Y SECTORIAL.</t>
  </si>
  <si>
    <t>INFORME DE SUPERVISIÓN</t>
  </si>
  <si>
    <t>INFORMES DE SUPERVISIÓN</t>
  </si>
  <si>
    <t>SUBDIRECCION DE INFRAESTRUCTURA RURAL</t>
  </si>
  <si>
    <t>REALIZAR SEGUIMIENTO A LA EJECUCIÓN DE LOS PROYECTOS DE INFRAESTRUCTURA DE NIVELES DE COMPLEJIDAD 2 Y 3  CON RECURSOS DEL FCP</t>
  </si>
  <si>
    <t xml:space="preserve">Implementar  actividades para la reactivación económica, social y ambiental </t>
  </si>
  <si>
    <t>282 proyectos de infraestructura estructurados  
288 proyectos de desarrollo económico, productivo y ambiental estructurados</t>
  </si>
  <si>
    <t>DIRECCIONAMIENTO ESTRATÉGICO</t>
  </si>
  <si>
    <t>Oficina de Planeación</t>
  </si>
  <si>
    <t>Código: FM-DE-01</t>
  </si>
  <si>
    <t>Versión: 03</t>
  </si>
  <si>
    <t>Fecha de publicación: 9/05/2019</t>
  </si>
  <si>
    <t>NOMBRE DE LA DIRECCIÓN/OFICINA/COORDINACIÓN/REGIONAL</t>
  </si>
  <si>
    <t>FORMULACIÓN PLAN DE ACCIÓN</t>
  </si>
  <si>
    <t xml:space="preserve">SEGUIMIENTO ACTIVIDADES </t>
  </si>
  <si>
    <t xml:space="preserve">Linea Estrategica </t>
  </si>
  <si>
    <t>Meta del plan estrategico a la que contribuye</t>
  </si>
  <si>
    <t xml:space="preserve">
Meta Anual Producto</t>
  </si>
  <si>
    <t>Meta Actividad</t>
  </si>
  <si>
    <t>Fuente de Verificación</t>
  </si>
  <si>
    <t>% AVANCE</t>
  </si>
  <si>
    <t>Dirección de Estructuración de Proyectos</t>
  </si>
  <si>
    <t>Versión: 1</t>
  </si>
  <si>
    <t>FORMULACIÓN Y SEGUIMIENTO AL PLAN DE ACCIÓN VIGENCIA 2019</t>
  </si>
  <si>
    <t>LOS RECURSOS OBLIGADOS CORRESPONDEN  A LA CONTRATACION DE PERSONAL POR PRESTACION DE SERVICIOS PARA EL CUMPLIMIENTO DE LA META , ASI COMO LOS VIATICOS  Y  GASTOS DE VIAJE  RELACIONADOS CON LA ACTIVIDAD, LOS INFORMES RELACIONADOS HACEN REFRENCIA A 11 INFORMES DE SUPERVISION CORRESPONDIENTES A DICIEMBRE Y ENERO ENTREGADOS EN FEBRERO, A 11 INFORMES DE SUPERVISION CORRESPONDIENTES A FEBRERO Y MARZO ENTREGADOS EN ABRIL, 11 INFORMES DE ABRIL Y MAYO ENTREGADOS EN EL MES DE JUNIO Y 11 INFORMES JUNIO Y JULIO ENTREGADOS EN AGOSTO</t>
  </si>
  <si>
    <t>PARA EL MES DE  SEPTIEMBRE SE REALIZO EL PRIMER PAGO DE LA ZONA 2 PARA LA ESTRUCTURACION DE PROYECTOS DE INFRAESTRUCTURA RURAL YB ASI MISMO SE REALIZARON LOS SEGUNDO PAGOS A LAS CONSULTORIS DE REACTIVACION ECONOMICA PRODUCTIVA Y AMBIENTAL</t>
  </si>
  <si>
    <t xml:space="preserve"> EL AVANCE DE LA META LA FUENTE ES LA SUBDIRECCION DE CONTRATACION.  PARA EL CORTE DE JULIO 30 SE AJUSTAN LAS CIFRAS DE LOS AVANCES MENSULES EN RAZON A UN ERROR EN EL CONTEO; LOS RECURSOS OBLIGADOS CORRESPONDEN A LOS HONORARIOS PAGADOS RELACIONADOS CON LA ACTIVIDAD COMO LOS VIATICOS Y TIQUETES AEREOS REQUERIDOS PARA TAL FIN</t>
  </si>
  <si>
    <t xml:space="preserve">SE REALIZARON 4 INFORMES MENSUALES DE SUPERVISION PARA LAS CONSULTORIAS DE REACTIVACION PRODUCTIVA Y AMBIENTAL PARA LOS MESES DE JULIO, AGOSTO Y SEPTIEMBRE, ASI MISMO 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</si>
</sst>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\ * #,##0.00_);_(&quot;$&quot;\ * \(#,##0.00\);_(&quot;$&quot;\ * &quot;-&quot;??_);_(@_)"/>
    <numFmt numFmtId="164" formatCode="&quot;$&quot;\ #,##0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b/>
      <sz val="12"/>
      <color theme="0"/>
      <name val="Arial"/>
      <family val="2"/>
    </font>
    <font>
      <b/>
      <sz val="12"/>
      <color theme="0"/>
      <name val="Calibri"/>
      <family val="2"/>
      <scheme val="minor"/>
    </font>
    <font>
      <b/>
      <sz val="11"/>
      <color rgb="FFFFFFFF"/>
      <name val="Arial"/>
      <family val="2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6"/>
      <name val="Arial"/>
      <family val="2"/>
    </font>
    <font>
      <b/>
      <sz val="16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-0.249977111117893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rgb="FFCCFFFF"/>
      </patternFill>
    </fill>
    <fill>
      <patternFill patternType="solid">
        <fgColor theme="4" tint="0.79998168889431442"/>
        <bgColor indexed="41"/>
      </patternFill>
    </fill>
    <fill>
      <patternFill patternType="solid">
        <fgColor rgb="FFE2EFDA"/>
        <bgColor rgb="FF000000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4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123">
    <xf numFmtId="0" fontId="0" fillId="0" borderId="0" xfId="0"/>
    <xf numFmtId="0" fontId="1" fillId="0" borderId="0" xfId="0" applyFont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1" fillId="0" borderId="10" xfId="0" applyFont="1" applyFill="1" applyBorder="1" applyAlignment="1" applyProtection="1">
      <alignment vertical="center" wrapText="1"/>
      <protection locked="0"/>
    </xf>
    <xf numFmtId="0" fontId="1" fillId="0" borderId="13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16" xfId="0" applyFont="1" applyFill="1" applyBorder="1" applyAlignment="1" applyProtection="1">
      <alignment vertical="center" wrapText="1"/>
    </xf>
    <xf numFmtId="0" fontId="1" fillId="0" borderId="2" xfId="0" applyFont="1" applyFill="1" applyBorder="1" applyAlignment="1" applyProtection="1">
      <alignment vertical="center" wrapText="1"/>
      <protection locked="0"/>
    </xf>
    <xf numFmtId="9" fontId="1" fillId="0" borderId="2" xfId="0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Fill="1" applyAlignment="1" applyProtection="1">
      <alignment vertical="center" wrapText="1"/>
    </xf>
    <xf numFmtId="0" fontId="1" fillId="3" borderId="17" xfId="0" applyFont="1" applyFill="1" applyBorder="1" applyAlignment="1" applyProtection="1">
      <alignment horizontal="center" vertical="center" wrapText="1"/>
    </xf>
    <xf numFmtId="0" fontId="1" fillId="3" borderId="6" xfId="0" applyFont="1" applyFill="1" applyBorder="1" applyAlignment="1" applyProtection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horizontal="left" vertical="center"/>
    </xf>
    <xf numFmtId="0" fontId="10" fillId="7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19" xfId="0" applyFont="1" applyBorder="1" applyAlignment="1" applyProtection="1">
      <alignment horizontal="center" vertical="center" wrapText="1"/>
    </xf>
    <xf numFmtId="0" fontId="1" fillId="0" borderId="18" xfId="0" applyFont="1" applyBorder="1" applyAlignment="1" applyProtection="1">
      <alignment horizontal="center" vertical="center" wrapText="1"/>
    </xf>
    <xf numFmtId="0" fontId="1" fillId="0" borderId="20" xfId="0" applyFont="1" applyBorder="1" applyAlignment="1" applyProtection="1">
      <alignment horizontal="center" vertical="center" wrapText="1"/>
    </xf>
    <xf numFmtId="0" fontId="1" fillId="0" borderId="21" xfId="0" applyFont="1" applyBorder="1" applyAlignment="1" applyProtection="1">
      <alignment horizontal="center" vertical="center" wrapText="1"/>
    </xf>
    <xf numFmtId="9" fontId="1" fillId="0" borderId="1" xfId="0" applyNumberFormat="1" applyFont="1" applyFill="1" applyBorder="1" applyAlignment="1" applyProtection="1">
      <alignment horizontal="center" vertical="center" wrapText="1"/>
    </xf>
    <xf numFmtId="164" fontId="12" fillId="0" borderId="1" xfId="0" applyNumberFormat="1" applyFont="1" applyFill="1" applyBorder="1" applyAlignment="1" applyProtection="1">
      <alignment horizontal="center" vertical="center" wrapText="1"/>
    </xf>
    <xf numFmtId="14" fontId="1" fillId="0" borderId="1" xfId="0" applyNumberFormat="1" applyFont="1" applyFill="1" applyBorder="1" applyAlignment="1" applyProtection="1">
      <alignment horizontal="center" vertical="center" wrapText="1"/>
    </xf>
    <xf numFmtId="164" fontId="3" fillId="0" borderId="25" xfId="0" applyNumberFormat="1" applyFont="1" applyBorder="1" applyAlignment="1" applyProtection="1">
      <alignment vertical="center" wrapText="1"/>
    </xf>
    <xf numFmtId="14" fontId="1" fillId="0" borderId="5" xfId="0" applyNumberFormat="1" applyFont="1" applyFill="1" applyBorder="1" applyAlignment="1" applyProtection="1">
      <alignment horizontal="center" vertical="center" wrapText="1"/>
    </xf>
    <xf numFmtId="164" fontId="12" fillId="0" borderId="5" xfId="0" applyNumberFormat="1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vertical="center" wrapText="1"/>
    </xf>
    <xf numFmtId="0" fontId="1" fillId="0" borderId="7" xfId="0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 applyProtection="1">
      <alignment horizontal="left" vertical="center" wrapText="1"/>
    </xf>
    <xf numFmtId="14" fontId="1" fillId="0" borderId="7" xfId="0" applyNumberFormat="1" applyFont="1" applyFill="1" applyBorder="1" applyAlignment="1" applyProtection="1">
      <alignment horizontal="center" vertical="center" wrapText="1"/>
    </xf>
    <xf numFmtId="164" fontId="1" fillId="0" borderId="0" xfId="0" applyNumberFormat="1" applyFont="1" applyAlignment="1" applyProtection="1">
      <alignment vertical="center" wrapText="1"/>
    </xf>
    <xf numFmtId="0" fontId="1" fillId="0" borderId="16" xfId="0" applyFont="1" applyFill="1" applyBorder="1" applyAlignment="1" applyProtection="1">
      <alignment horizontal="center" vertical="center" wrapText="1"/>
    </xf>
    <xf numFmtId="0" fontId="1" fillId="0" borderId="26" xfId="0" applyFont="1" applyFill="1" applyBorder="1" applyAlignment="1" applyProtection="1">
      <alignment horizontal="left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left" vertical="center" wrapText="1"/>
    </xf>
    <xf numFmtId="0" fontId="1" fillId="3" borderId="8" xfId="0" applyFont="1" applyFill="1" applyBorder="1" applyAlignment="1" applyProtection="1">
      <alignment horizontal="center" vertical="center" wrapText="1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0" borderId="26" xfId="0" applyFont="1" applyFill="1" applyBorder="1" applyAlignment="1" applyProtection="1">
      <alignment horizontal="center" vertical="center" wrapText="1"/>
    </xf>
    <xf numFmtId="44" fontId="1" fillId="0" borderId="12" xfId="1" applyFont="1" applyBorder="1" applyAlignment="1" applyProtection="1">
      <alignment vertical="center" wrapText="1"/>
    </xf>
    <xf numFmtId="0" fontId="3" fillId="2" borderId="3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31" xfId="0" applyFont="1" applyFill="1" applyBorder="1" applyAlignment="1" applyProtection="1">
      <alignment horizontal="center" vertical="center" wrapText="1"/>
    </xf>
    <xf numFmtId="0" fontId="4" fillId="14" borderId="36" xfId="0" applyFont="1" applyFill="1" applyBorder="1" applyAlignment="1">
      <alignment vertical="center"/>
    </xf>
    <xf numFmtId="0" fontId="4" fillId="14" borderId="37" xfId="0" applyFont="1" applyFill="1" applyBorder="1" applyAlignment="1">
      <alignment horizontal="center" vertical="center"/>
    </xf>
    <xf numFmtId="0" fontId="4" fillId="14" borderId="37" xfId="0" applyFont="1" applyFill="1" applyBorder="1" applyAlignment="1">
      <alignment vertical="center" wrapText="1"/>
    </xf>
    <xf numFmtId="0" fontId="5" fillId="15" borderId="37" xfId="0" applyFont="1" applyFill="1" applyBorder="1" applyAlignment="1" applyProtection="1">
      <alignment horizontal="center" vertical="center" wrapText="1"/>
    </xf>
    <xf numFmtId="0" fontId="5" fillId="16" borderId="37" xfId="0" applyFont="1" applyFill="1" applyBorder="1" applyAlignment="1" applyProtection="1">
      <alignment horizontal="center" vertical="center" wrapText="1"/>
    </xf>
    <xf numFmtId="0" fontId="12" fillId="0" borderId="37" xfId="0" applyFont="1" applyFill="1" applyBorder="1" applyAlignment="1" applyProtection="1">
      <alignment horizontal="center" vertical="center" wrapText="1"/>
    </xf>
    <xf numFmtId="0" fontId="19" fillId="17" borderId="37" xfId="0" applyFont="1" applyFill="1" applyBorder="1" applyAlignment="1" applyProtection="1">
      <alignment horizontal="center" vertical="center" wrapText="1"/>
    </xf>
    <xf numFmtId="0" fontId="20" fillId="5" borderId="33" xfId="0" applyFont="1" applyFill="1" applyBorder="1" applyAlignment="1">
      <alignment vertical="center" wrapText="1"/>
    </xf>
    <xf numFmtId="9" fontId="1" fillId="0" borderId="1" xfId="0" applyNumberFormat="1" applyFont="1" applyFill="1" applyBorder="1" applyAlignment="1" applyProtection="1">
      <alignment horizontal="left" vertical="center" wrapText="1"/>
    </xf>
    <xf numFmtId="0" fontId="20" fillId="12" borderId="38" xfId="0" applyFont="1" applyFill="1" applyBorder="1" applyAlignment="1">
      <alignment horizontal="center" vertical="center" wrapText="1"/>
    </xf>
    <xf numFmtId="10" fontId="3" fillId="12" borderId="14" xfId="2" applyNumberFormat="1" applyFont="1" applyFill="1" applyBorder="1" applyAlignment="1" applyProtection="1">
      <alignment horizontal="center" vertical="center" wrapText="1"/>
      <protection locked="0"/>
    </xf>
    <xf numFmtId="10" fontId="2" fillId="0" borderId="10" xfId="0" applyNumberFormat="1" applyFont="1" applyBorder="1" applyAlignment="1" applyProtection="1">
      <alignment vertical="center" wrapText="1"/>
      <protection locked="0"/>
    </xf>
    <xf numFmtId="9" fontId="2" fillId="0" borderId="2" xfId="0" applyNumberFormat="1" applyFont="1" applyBorder="1" applyAlignment="1" applyProtection="1">
      <alignment vertical="center" wrapText="1"/>
      <protection locked="0"/>
    </xf>
    <xf numFmtId="10" fontId="2" fillId="0" borderId="2" xfId="0" applyNumberFormat="1" applyFont="1" applyBorder="1" applyAlignment="1" applyProtection="1">
      <alignment vertical="center" wrapText="1"/>
      <protection locked="0"/>
    </xf>
    <xf numFmtId="9" fontId="21" fillId="0" borderId="8" xfId="0" applyNumberFormat="1" applyFont="1" applyFill="1" applyBorder="1" applyAlignment="1" applyProtection="1">
      <alignment horizontal="center" vertical="center" wrapText="1"/>
    </xf>
    <xf numFmtId="9" fontId="21" fillId="0" borderId="9" xfId="0" applyNumberFormat="1" applyFont="1" applyFill="1" applyBorder="1" applyAlignment="1" applyProtection="1">
      <alignment vertical="center" wrapText="1"/>
    </xf>
    <xf numFmtId="0" fontId="21" fillId="0" borderId="9" xfId="0" applyFont="1" applyFill="1" applyBorder="1" applyAlignment="1" applyProtection="1">
      <alignment vertical="center" wrapText="1"/>
    </xf>
    <xf numFmtId="0" fontId="21" fillId="0" borderId="10" xfId="0" applyFont="1" applyFill="1" applyBorder="1" applyAlignment="1" applyProtection="1">
      <alignment vertical="center" wrapText="1"/>
      <protection locked="0"/>
    </xf>
    <xf numFmtId="0" fontId="21" fillId="0" borderId="16" xfId="0" applyFont="1" applyFill="1" applyBorder="1" applyAlignment="1" applyProtection="1">
      <alignment vertical="center" wrapText="1"/>
    </xf>
    <xf numFmtId="0" fontId="21" fillId="0" borderId="1" xfId="0" applyFont="1" applyFill="1" applyBorder="1" applyAlignment="1" applyProtection="1">
      <alignment vertical="center" wrapText="1"/>
    </xf>
    <xf numFmtId="0" fontId="21" fillId="0" borderId="2" xfId="0" applyFont="1" applyFill="1" applyBorder="1" applyAlignment="1" applyProtection="1">
      <alignment vertical="center" wrapText="1"/>
      <protection locked="0"/>
    </xf>
    <xf numFmtId="0" fontId="21" fillId="0" borderId="2" xfId="0" applyFont="1" applyFill="1" applyBorder="1" applyAlignment="1" applyProtection="1">
      <alignment vertical="center" wrapText="1"/>
    </xf>
    <xf numFmtId="0" fontId="21" fillId="0" borderId="1" xfId="0" applyFont="1" applyBorder="1" applyAlignment="1" applyProtection="1">
      <alignment vertical="center" wrapText="1"/>
    </xf>
    <xf numFmtId="164" fontId="21" fillId="0" borderId="2" xfId="0" applyNumberFormat="1" applyFont="1" applyFill="1" applyBorder="1" applyAlignment="1" applyProtection="1">
      <alignment horizontal="center" vertical="center" wrapText="1"/>
    </xf>
    <xf numFmtId="164" fontId="21" fillId="0" borderId="2" xfId="0" applyNumberFormat="1" applyFont="1" applyFill="1" applyBorder="1" applyAlignment="1" applyProtection="1">
      <alignment vertical="center" wrapText="1"/>
    </xf>
    <xf numFmtId="164" fontId="21" fillId="0" borderId="22" xfId="0" applyNumberFormat="1" applyFont="1" applyFill="1" applyBorder="1" applyAlignment="1" applyProtection="1">
      <alignment vertical="center" wrapText="1"/>
    </xf>
    <xf numFmtId="0" fontId="15" fillId="0" borderId="1" xfId="0" applyFont="1" applyFill="1" applyBorder="1" applyAlignment="1" applyProtection="1">
      <alignment horizontal="left" vertical="center" wrapText="1"/>
    </xf>
    <xf numFmtId="0" fontId="15" fillId="0" borderId="7" xfId="0" applyFont="1" applyFill="1" applyBorder="1" applyAlignment="1" applyProtection="1">
      <alignment horizontal="left" vertical="center" wrapText="1"/>
    </xf>
    <xf numFmtId="0" fontId="15" fillId="0" borderId="5" xfId="0" applyFont="1" applyFill="1" applyBorder="1" applyAlignment="1" applyProtection="1">
      <alignment horizontal="left" vertical="center" wrapText="1"/>
    </xf>
    <xf numFmtId="0" fontId="18" fillId="13" borderId="18" xfId="0" applyFont="1" applyFill="1" applyBorder="1" applyAlignment="1" applyProtection="1">
      <alignment vertical="center" wrapText="1"/>
    </xf>
    <xf numFmtId="164" fontId="22" fillId="0" borderId="12" xfId="1" applyNumberFormat="1" applyFont="1" applyBorder="1" applyAlignment="1" applyProtection="1">
      <alignment vertical="center" wrapText="1"/>
    </xf>
    <xf numFmtId="164" fontId="21" fillId="0" borderId="12" xfId="0" applyNumberFormat="1" applyFont="1" applyBorder="1" applyAlignment="1" applyProtection="1">
      <alignment vertical="center" wrapText="1"/>
    </xf>
    <xf numFmtId="164" fontId="21" fillId="0" borderId="13" xfId="0" applyNumberFormat="1" applyFont="1" applyBorder="1" applyAlignment="1" applyProtection="1">
      <alignment vertical="center" wrapText="1"/>
      <protection locked="0"/>
    </xf>
    <xf numFmtId="164" fontId="21" fillId="0" borderId="12" xfId="1" applyNumberFormat="1" applyFont="1" applyBorder="1" applyAlignment="1" applyProtection="1">
      <alignment vertical="center" wrapText="1"/>
    </xf>
    <xf numFmtId="44" fontId="22" fillId="12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0" fontId="14" fillId="0" borderId="1" xfId="0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vertical="center" wrapText="1"/>
    </xf>
    <xf numFmtId="0" fontId="15" fillId="0" borderId="1" xfId="0" applyFont="1" applyBorder="1" applyAlignment="1" applyProtection="1">
      <alignment horizontal="center" vertical="center" wrapText="1"/>
    </xf>
    <xf numFmtId="0" fontId="0" fillId="9" borderId="39" xfId="0" applyFill="1" applyBorder="1" applyAlignment="1">
      <alignment horizontal="left"/>
    </xf>
    <xf numFmtId="0" fontId="0" fillId="0" borderId="30" xfId="0" applyBorder="1" applyAlignment="1">
      <alignment horizontal="center"/>
    </xf>
    <xf numFmtId="0" fontId="2" fillId="8" borderId="1" xfId="0" applyFont="1" applyFill="1" applyBorder="1" applyAlignment="1" applyProtection="1">
      <alignment horizontal="left" vertical="center" wrapText="1"/>
    </xf>
    <xf numFmtId="0" fontId="15" fillId="9" borderId="1" xfId="0" applyFont="1" applyFill="1" applyBorder="1" applyAlignment="1" applyProtection="1">
      <alignment horizontal="left" vertical="center" wrapText="1"/>
    </xf>
    <xf numFmtId="0" fontId="0" fillId="0" borderId="31" xfId="0" applyBorder="1" applyAlignment="1">
      <alignment horizontal="center"/>
    </xf>
    <xf numFmtId="0" fontId="16" fillId="10" borderId="32" xfId="0" applyFont="1" applyFill="1" applyBorder="1" applyAlignment="1">
      <alignment horizontal="center" vertical="center"/>
    </xf>
    <xf numFmtId="0" fontId="16" fillId="10" borderId="33" xfId="0" applyFont="1" applyFill="1" applyBorder="1" applyAlignment="1">
      <alignment horizontal="center" vertical="center"/>
    </xf>
    <xf numFmtId="0" fontId="16" fillId="10" borderId="34" xfId="0" applyFont="1" applyFill="1" applyBorder="1" applyAlignment="1">
      <alignment horizontal="center" vertical="center"/>
    </xf>
    <xf numFmtId="0" fontId="15" fillId="9" borderId="2" xfId="0" applyFont="1" applyFill="1" applyBorder="1" applyAlignment="1" applyProtection="1">
      <alignment horizontal="left" vertical="center" wrapText="1"/>
    </xf>
    <xf numFmtId="0" fontId="15" fillId="9" borderId="3" xfId="0" applyFont="1" applyFill="1" applyBorder="1" applyAlignment="1" applyProtection="1">
      <alignment horizontal="left" vertical="center" wrapText="1"/>
    </xf>
    <xf numFmtId="0" fontId="15" fillId="9" borderId="4" xfId="0" applyFont="1" applyFill="1" applyBorder="1" applyAlignment="1" applyProtection="1">
      <alignment horizontal="left" vertical="center" wrapText="1"/>
    </xf>
    <xf numFmtId="0" fontId="2" fillId="8" borderId="2" xfId="0" applyFont="1" applyFill="1" applyBorder="1" applyAlignment="1" applyProtection="1">
      <alignment horizontal="left" vertical="center" wrapText="1"/>
    </xf>
    <xf numFmtId="0" fontId="2" fillId="8" borderId="3" xfId="0" applyFont="1" applyFill="1" applyBorder="1" applyAlignment="1" applyProtection="1">
      <alignment horizontal="left" vertical="center" wrapText="1"/>
    </xf>
    <xf numFmtId="0" fontId="2" fillId="8" borderId="4" xfId="0" applyFont="1" applyFill="1" applyBorder="1" applyAlignment="1" applyProtection="1">
      <alignment horizontal="left" vertical="center" wrapText="1"/>
    </xf>
    <xf numFmtId="0" fontId="17" fillId="5" borderId="35" xfId="0" applyFont="1" applyFill="1" applyBorder="1" applyAlignment="1">
      <alignment horizontal="center" vertical="center" wrapText="1"/>
    </xf>
    <xf numFmtId="0" fontId="17" fillId="5" borderId="33" xfId="0" applyFont="1" applyFill="1" applyBorder="1" applyAlignment="1">
      <alignment horizontal="center" vertical="center" wrapText="1"/>
    </xf>
    <xf numFmtId="0" fontId="17" fillId="5" borderId="34" xfId="0" applyFont="1" applyFill="1" applyBorder="1" applyAlignment="1">
      <alignment horizontal="center" vertical="center" wrapText="1"/>
    </xf>
    <xf numFmtId="0" fontId="16" fillId="12" borderId="35" xfId="0" applyFont="1" applyFill="1" applyBorder="1" applyAlignment="1">
      <alignment horizontal="center" vertical="center" wrapText="1"/>
    </xf>
    <xf numFmtId="0" fontId="16" fillId="12" borderId="33" xfId="0" applyFont="1" applyFill="1" applyBorder="1" applyAlignment="1">
      <alignment horizontal="center" vertical="center" wrapText="1"/>
    </xf>
    <xf numFmtId="0" fontId="5" fillId="15" borderId="35" xfId="0" applyFont="1" applyFill="1" applyBorder="1" applyAlignment="1" applyProtection="1">
      <alignment horizontal="center" vertical="center" wrapText="1"/>
    </xf>
    <xf numFmtId="0" fontId="5" fillId="15" borderId="34" xfId="0" applyFont="1" applyFill="1" applyBorder="1" applyAlignment="1" applyProtection="1">
      <alignment horizontal="center" vertical="center" wrapText="1"/>
    </xf>
    <xf numFmtId="0" fontId="16" fillId="11" borderId="35" xfId="0" applyFont="1" applyFill="1" applyBorder="1" applyAlignment="1">
      <alignment horizontal="center" vertical="center" wrapText="1"/>
    </xf>
    <xf numFmtId="0" fontId="16" fillId="11" borderId="33" xfId="0" applyFont="1" applyFill="1" applyBorder="1" applyAlignment="1">
      <alignment horizontal="center" vertical="center" wrapText="1"/>
    </xf>
    <xf numFmtId="0" fontId="16" fillId="11" borderId="34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 applyProtection="1">
      <alignment horizontal="center" vertical="center" wrapText="1"/>
    </xf>
    <xf numFmtId="0" fontId="3" fillId="2" borderId="28" xfId="0" applyFont="1" applyFill="1" applyBorder="1" applyAlignment="1" applyProtection="1">
      <alignment horizontal="center" vertical="center" wrapText="1"/>
    </xf>
    <xf numFmtId="0" fontId="3" fillId="2" borderId="29" xfId="0" applyFont="1" applyFill="1" applyBorder="1" applyAlignment="1" applyProtection="1">
      <alignment horizontal="center" vertical="center" wrapText="1"/>
    </xf>
    <xf numFmtId="0" fontId="2" fillId="0" borderId="22" xfId="0" applyFont="1" applyFill="1" applyBorder="1" applyAlignment="1" applyProtection="1">
      <alignment horizontal="center" vertical="center" wrapText="1"/>
    </xf>
    <xf numFmtId="0" fontId="2" fillId="0" borderId="23" xfId="0" applyFont="1" applyFill="1" applyBorder="1" applyAlignment="1" applyProtection="1">
      <alignment horizontal="center" vertical="center" wrapText="1"/>
    </xf>
    <xf numFmtId="0" fontId="2" fillId="0" borderId="24" xfId="0" applyFont="1" applyFill="1" applyBorder="1" applyAlignment="1" applyProtection="1">
      <alignment horizontal="center" vertical="center" wrapText="1"/>
    </xf>
    <xf numFmtId="0" fontId="6" fillId="6" borderId="7" xfId="0" applyFont="1" applyFill="1" applyBorder="1" applyAlignment="1">
      <alignment horizontal="left" vertical="center" wrapText="1"/>
    </xf>
    <xf numFmtId="0" fontId="6" fillId="6" borderId="12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left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4BE34.04A3D69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1546225</xdr:colOff>
      <xdr:row>0</xdr:row>
      <xdr:rowOff>142875</xdr:rowOff>
    </xdr:from>
    <xdr:to>
      <xdr:col>2</xdr:col>
      <xdr:colOff>2508249</xdr:colOff>
      <xdr:row>2</xdr:row>
      <xdr:rowOff>301625</xdr:rowOff>
    </xdr:to>
    <xdr:pic>
      <xdr:nvPicPr>
        <xdr:cNvPr id="5" name="Imagen 4" descr="logo_firma_digital">
          <a:extLst>
            <a:ext uri="{FF2B5EF4-FFF2-40B4-BE49-F238E27FC236}">
              <a16:creationId xmlns:a16="http://schemas.microsoft.com/office/drawing/2014/main" id="{89A8FBE0-72ED-4FB7-9188-35E7F92C0CC7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4850" y="142875"/>
          <a:ext cx="3708399" cy="841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G17"/>
  <sheetViews>
    <sheetView showGridLines="0" tabSelected="1" view="pageBreakPreview" zoomScale="60" zoomScaleNormal="60" workbookViewId="0">
      <selection activeCell="AS13" sqref="AS13"/>
    </sheetView>
  </sheetViews>
  <sheetFormatPr baseColWidth="10" defaultColWidth="11.42578125" defaultRowHeight="12.75" x14ac:dyDescent="0.25"/>
  <cols>
    <col min="1" max="1" width="6.42578125" style="1" bestFit="1" customWidth="1"/>
    <col min="2" max="3" width="41.28515625" style="1" customWidth="1"/>
    <col min="4" max="4" width="43.140625" style="9" customWidth="1"/>
    <col min="5" max="5" width="26.85546875" style="9" customWidth="1"/>
    <col min="6" max="6" width="14.7109375" style="9" customWidth="1"/>
    <col min="7" max="7" width="7.85546875" style="1" customWidth="1"/>
    <col min="8" max="8" width="29.28515625" style="1" customWidth="1"/>
    <col min="9" max="9" width="14.140625" style="1" customWidth="1"/>
    <col min="10" max="10" width="13.28515625" style="1" customWidth="1"/>
    <col min="11" max="11" width="13.5703125" style="1" customWidth="1"/>
    <col min="12" max="12" width="17.140625" style="1" customWidth="1"/>
    <col min="13" max="13" width="28.5703125" style="1" customWidth="1"/>
    <col min="14" max="14" width="17.140625" style="1" hidden="1" customWidth="1"/>
    <col min="15" max="15" width="40.7109375" style="1" hidden="1" customWidth="1"/>
    <col min="16" max="32" width="4" style="1" hidden="1" customWidth="1"/>
    <col min="33" max="34" width="17.7109375" style="1" customWidth="1"/>
    <col min="35" max="35" width="21.140625" style="1" customWidth="1"/>
    <col min="36" max="36" width="17.7109375" style="1" customWidth="1"/>
    <col min="37" max="37" width="12" style="1" customWidth="1"/>
    <col min="38" max="41" width="17.7109375" style="1" customWidth="1"/>
    <col min="42" max="42" width="17.7109375" style="1" hidden="1" customWidth="1"/>
    <col min="43" max="43" width="17.85546875" style="1" hidden="1" customWidth="1"/>
    <col min="44" max="44" width="6.42578125" style="1" hidden="1" customWidth="1"/>
    <col min="45" max="45" width="11.42578125" style="1"/>
    <col min="46" max="47" width="21.85546875" style="1" customWidth="1"/>
    <col min="48" max="48" width="26.7109375" style="1" customWidth="1"/>
    <col min="49" max="49" width="22.85546875" style="1" customWidth="1"/>
    <col min="50" max="50" width="24" style="1" customWidth="1"/>
    <col min="51" max="51" width="21.85546875" style="1" customWidth="1"/>
    <col min="52" max="52" width="25.42578125" style="1" bestFit="1" customWidth="1"/>
    <col min="53" max="53" width="24.28515625" style="1" customWidth="1"/>
    <col min="54" max="54" width="26.140625" style="1" customWidth="1"/>
    <col min="55" max="57" width="21.85546875" style="1" hidden="1" customWidth="1"/>
    <col min="58" max="58" width="30.42578125" style="1" bestFit="1" customWidth="1"/>
    <col min="59" max="59" width="44.7109375" style="1" customWidth="1"/>
    <col min="60" max="16384" width="11.42578125" style="1"/>
  </cols>
  <sheetData>
    <row r="1" spans="1:59" ht="29.25" customHeight="1" x14ac:dyDescent="0.25">
      <c r="A1" s="83"/>
      <c r="B1" s="83"/>
      <c r="C1" s="83"/>
      <c r="D1" s="83"/>
      <c r="E1" s="84" t="s">
        <v>87</v>
      </c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</row>
    <row r="2" spans="1:59" ht="25.5" customHeight="1" x14ac:dyDescent="0.25">
      <c r="A2" s="83"/>
      <c r="B2" s="83"/>
      <c r="C2" s="83"/>
      <c r="D2" s="83"/>
      <c r="E2" s="86" t="s">
        <v>71</v>
      </c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</row>
    <row r="3" spans="1:59" ht="30.75" customHeight="1" x14ac:dyDescent="0.25">
      <c r="A3" s="83"/>
      <c r="B3" s="83"/>
      <c r="C3" s="83"/>
      <c r="D3" s="83"/>
      <c r="E3" s="85" t="s">
        <v>72</v>
      </c>
      <c r="F3" s="85"/>
      <c r="G3" s="85"/>
      <c r="H3" s="85"/>
      <c r="I3" s="85"/>
      <c r="J3" s="85"/>
      <c r="K3" s="85"/>
      <c r="L3" s="85"/>
      <c r="M3" s="85"/>
      <c r="N3" s="85"/>
      <c r="O3" s="85" t="s">
        <v>73</v>
      </c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 t="s">
        <v>74</v>
      </c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 t="s">
        <v>75</v>
      </c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</row>
    <row r="4" spans="1:59" ht="27" customHeight="1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</row>
    <row r="5" spans="1:59" ht="29.25" customHeight="1" x14ac:dyDescent="0.25">
      <c r="A5" s="89" t="s">
        <v>76</v>
      </c>
      <c r="B5" s="89"/>
      <c r="C5" s="89"/>
      <c r="D5" s="89"/>
      <c r="E5" s="90" t="s">
        <v>85</v>
      </c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</row>
    <row r="6" spans="1:59" ht="23.25" customHeight="1" x14ac:dyDescent="0.25">
      <c r="A6" s="98" t="s">
        <v>0</v>
      </c>
      <c r="B6" s="99"/>
      <c r="C6" s="99"/>
      <c r="D6" s="100"/>
      <c r="E6" s="95">
        <v>2019</v>
      </c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7"/>
    </row>
    <row r="7" spans="1:59" ht="23.25" customHeight="1" thickBot="1" x14ac:dyDescent="0.3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</row>
    <row r="8" spans="1:59" ht="44.25" customHeight="1" thickBot="1" x14ac:dyDescent="0.3">
      <c r="A8" s="92" t="s">
        <v>77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4"/>
      <c r="P8" s="108" t="s">
        <v>43</v>
      </c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10"/>
      <c r="AG8" s="101" t="s">
        <v>78</v>
      </c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3"/>
      <c r="AT8" s="104" t="s">
        <v>1</v>
      </c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</row>
    <row r="9" spans="1:59" ht="62.25" customHeight="1" thickBot="1" x14ac:dyDescent="0.3">
      <c r="A9" s="48" t="s">
        <v>2</v>
      </c>
      <c r="B9" s="49" t="s">
        <v>3</v>
      </c>
      <c r="C9" s="49" t="s">
        <v>79</v>
      </c>
      <c r="D9" s="50" t="s">
        <v>80</v>
      </c>
      <c r="E9" s="51" t="s">
        <v>4</v>
      </c>
      <c r="F9" s="51" t="s">
        <v>81</v>
      </c>
      <c r="G9" s="106" t="s">
        <v>5</v>
      </c>
      <c r="H9" s="107"/>
      <c r="I9" s="51" t="s">
        <v>82</v>
      </c>
      <c r="J9" s="51" t="s">
        <v>6</v>
      </c>
      <c r="K9" s="52" t="s">
        <v>7</v>
      </c>
      <c r="L9" s="52" t="s">
        <v>23</v>
      </c>
      <c r="M9" s="52" t="s">
        <v>8</v>
      </c>
      <c r="N9" s="52" t="s">
        <v>9</v>
      </c>
      <c r="O9" s="52" t="s">
        <v>83</v>
      </c>
      <c r="P9" s="53" t="s">
        <v>37</v>
      </c>
      <c r="Q9" s="53">
        <v>1</v>
      </c>
      <c r="R9" s="53">
        <v>2</v>
      </c>
      <c r="S9" s="53">
        <v>3</v>
      </c>
      <c r="T9" s="53">
        <v>4</v>
      </c>
      <c r="U9" s="53">
        <v>5</v>
      </c>
      <c r="V9" s="53">
        <v>6</v>
      </c>
      <c r="W9" s="53">
        <v>7</v>
      </c>
      <c r="X9" s="53">
        <v>8</v>
      </c>
      <c r="Y9" s="53">
        <v>9</v>
      </c>
      <c r="Z9" s="53">
        <v>10</v>
      </c>
      <c r="AA9" s="53">
        <v>11</v>
      </c>
      <c r="AB9" s="53">
        <v>12</v>
      </c>
      <c r="AC9" s="53">
        <v>13</v>
      </c>
      <c r="AD9" s="53">
        <v>14</v>
      </c>
      <c r="AE9" s="53">
        <v>15</v>
      </c>
      <c r="AF9" s="53">
        <v>16</v>
      </c>
      <c r="AG9" s="54" t="s">
        <v>10</v>
      </c>
      <c r="AH9" s="54" t="s">
        <v>11</v>
      </c>
      <c r="AI9" s="54" t="s">
        <v>12</v>
      </c>
      <c r="AJ9" s="54" t="s">
        <v>13</v>
      </c>
      <c r="AK9" s="54" t="s">
        <v>14</v>
      </c>
      <c r="AL9" s="54" t="s">
        <v>15</v>
      </c>
      <c r="AM9" s="54" t="s">
        <v>16</v>
      </c>
      <c r="AN9" s="54" t="s">
        <v>17</v>
      </c>
      <c r="AO9" s="54" t="s">
        <v>18</v>
      </c>
      <c r="AP9" s="54" t="s">
        <v>19</v>
      </c>
      <c r="AQ9" s="54" t="s">
        <v>20</v>
      </c>
      <c r="AR9" s="54" t="s">
        <v>21</v>
      </c>
      <c r="AS9" s="55" t="s">
        <v>84</v>
      </c>
      <c r="AT9" s="54" t="s">
        <v>10</v>
      </c>
      <c r="AU9" s="54" t="s">
        <v>11</v>
      </c>
      <c r="AV9" s="54" t="s">
        <v>12</v>
      </c>
      <c r="AW9" s="54" t="s">
        <v>13</v>
      </c>
      <c r="AX9" s="54" t="s">
        <v>14</v>
      </c>
      <c r="AY9" s="54" t="s">
        <v>15</v>
      </c>
      <c r="AZ9" s="54" t="s">
        <v>16</v>
      </c>
      <c r="BA9" s="54" t="s">
        <v>17</v>
      </c>
      <c r="BB9" s="54" t="s">
        <v>18</v>
      </c>
      <c r="BC9" s="54" t="s">
        <v>19</v>
      </c>
      <c r="BD9" s="54" t="s">
        <v>20</v>
      </c>
      <c r="BE9" s="54" t="s">
        <v>21</v>
      </c>
      <c r="BF9" s="57" t="s">
        <v>84</v>
      </c>
      <c r="BG9" s="77" t="s">
        <v>22</v>
      </c>
    </row>
    <row r="10" spans="1:59" ht="90" customHeight="1" x14ac:dyDescent="0.25">
      <c r="A10" s="23">
        <v>1</v>
      </c>
      <c r="B10" s="111" t="s">
        <v>69</v>
      </c>
      <c r="C10" s="45"/>
      <c r="D10" s="114" t="s">
        <v>70</v>
      </c>
      <c r="E10" s="6" t="s">
        <v>56</v>
      </c>
      <c r="F10" s="26">
        <v>1</v>
      </c>
      <c r="G10" s="20">
        <v>1</v>
      </c>
      <c r="H10" s="74" t="s">
        <v>57</v>
      </c>
      <c r="I10" s="56">
        <v>1</v>
      </c>
      <c r="J10" s="28">
        <v>43525</v>
      </c>
      <c r="K10" s="28">
        <v>43830</v>
      </c>
      <c r="L10" s="27" t="s">
        <v>58</v>
      </c>
      <c r="M10" s="71">
        <v>0</v>
      </c>
      <c r="N10" s="41" t="s">
        <v>62</v>
      </c>
      <c r="O10" s="42" t="s">
        <v>54</v>
      </c>
      <c r="P10" s="21" t="s">
        <v>55</v>
      </c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62"/>
      <c r="AH10" s="63"/>
      <c r="AI10" s="64">
        <v>0</v>
      </c>
      <c r="AJ10" s="64">
        <f>276+254</f>
        <v>530</v>
      </c>
      <c r="AK10" s="64">
        <f>376+350</f>
        <v>726</v>
      </c>
      <c r="AL10" s="65">
        <f>+(377+376)</f>
        <v>753</v>
      </c>
      <c r="AM10" s="65">
        <f>381+376</f>
        <v>757</v>
      </c>
      <c r="AN10" s="65">
        <f>381+381</f>
        <v>762</v>
      </c>
      <c r="AO10" s="65">
        <f>381+397</f>
        <v>778</v>
      </c>
      <c r="AP10" s="3"/>
      <c r="AQ10" s="3"/>
      <c r="AR10" s="3"/>
      <c r="AS10" s="59">
        <f>+AO10/(388+404)</f>
        <v>0.98232323232323238</v>
      </c>
      <c r="AT10" s="79"/>
      <c r="AU10" s="79"/>
      <c r="AV10" s="79"/>
      <c r="AW10" s="79"/>
      <c r="AX10" s="79"/>
      <c r="AY10" s="80"/>
      <c r="AZ10" s="80"/>
      <c r="BA10" s="80"/>
      <c r="BB10" s="80"/>
      <c r="BC10" s="4"/>
      <c r="BD10" s="4"/>
      <c r="BE10" s="4"/>
      <c r="BF10" s="58"/>
      <c r="BG10" s="5"/>
    </row>
    <row r="11" spans="1:59" ht="195.75" customHeight="1" x14ac:dyDescent="0.25">
      <c r="A11" s="24">
        <v>2</v>
      </c>
      <c r="B11" s="112"/>
      <c r="C11" s="46"/>
      <c r="D11" s="115"/>
      <c r="E11" s="6" t="s">
        <v>63</v>
      </c>
      <c r="F11" s="20">
        <v>404</v>
      </c>
      <c r="G11" s="20">
        <v>2</v>
      </c>
      <c r="H11" s="74" t="s">
        <v>64</v>
      </c>
      <c r="I11" s="2">
        <v>404</v>
      </c>
      <c r="J11" s="28">
        <v>43556</v>
      </c>
      <c r="K11" s="28">
        <v>43830</v>
      </c>
      <c r="L11" s="27" t="s">
        <v>58</v>
      </c>
      <c r="M11" s="72">
        <v>32889018813</v>
      </c>
      <c r="N11" s="37" t="s">
        <v>62</v>
      </c>
      <c r="O11" s="10" t="s">
        <v>54</v>
      </c>
      <c r="P11" s="21" t="s">
        <v>55</v>
      </c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66"/>
      <c r="AH11" s="67"/>
      <c r="AI11" s="67"/>
      <c r="AJ11" s="67">
        <v>0</v>
      </c>
      <c r="AK11" s="67">
        <v>0</v>
      </c>
      <c r="AL11" s="68">
        <v>0</v>
      </c>
      <c r="AM11" s="68">
        <v>0</v>
      </c>
      <c r="AN11" s="68">
        <v>0</v>
      </c>
      <c r="AO11" s="68">
        <v>0</v>
      </c>
      <c r="AP11" s="7"/>
      <c r="AQ11" s="7"/>
      <c r="AR11" s="7"/>
      <c r="AS11" s="60">
        <v>0</v>
      </c>
      <c r="AT11" s="79"/>
      <c r="AU11" s="79"/>
      <c r="AV11" s="79"/>
      <c r="AW11" s="79"/>
      <c r="AX11" s="79"/>
      <c r="AY11" s="80"/>
      <c r="AZ11" s="81">
        <v>468238202</v>
      </c>
      <c r="BA11" s="81">
        <v>94880376</v>
      </c>
      <c r="BB11" s="81">
        <v>574978625</v>
      </c>
      <c r="BC11" s="4"/>
      <c r="BD11" s="4"/>
      <c r="BE11" s="4"/>
      <c r="BF11" s="58">
        <f>+(AZ11+BA11+BB11)/M11</f>
        <v>3.4604170147822889E-2</v>
      </c>
      <c r="BG11" s="5" t="s">
        <v>89</v>
      </c>
    </row>
    <row r="12" spans="1:59" ht="144" customHeight="1" x14ac:dyDescent="0.25">
      <c r="A12" s="22"/>
      <c r="B12" s="112"/>
      <c r="C12" s="46"/>
      <c r="D12" s="115"/>
      <c r="E12" s="32" t="s">
        <v>59</v>
      </c>
      <c r="F12" s="33">
        <v>14</v>
      </c>
      <c r="G12" s="33">
        <v>3</v>
      </c>
      <c r="H12" s="75" t="s">
        <v>60</v>
      </c>
      <c r="I12" s="34">
        <v>14</v>
      </c>
      <c r="J12" s="35">
        <v>43586</v>
      </c>
      <c r="K12" s="28">
        <v>43830</v>
      </c>
      <c r="L12" s="27" t="s">
        <v>58</v>
      </c>
      <c r="M12" s="73">
        <v>5030085230</v>
      </c>
      <c r="N12" s="37" t="s">
        <v>62</v>
      </c>
      <c r="O12" s="10" t="s">
        <v>61</v>
      </c>
      <c r="P12" s="21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 t="s">
        <v>55</v>
      </c>
      <c r="AE12" s="15"/>
      <c r="AF12" s="15"/>
      <c r="AG12" s="66"/>
      <c r="AH12" s="67"/>
      <c r="AI12" s="67"/>
      <c r="AJ12" s="67"/>
      <c r="AK12" s="69">
        <v>0</v>
      </c>
      <c r="AL12" s="68">
        <v>0</v>
      </c>
      <c r="AM12" s="68">
        <f>4+1</f>
        <v>5</v>
      </c>
      <c r="AN12" s="68">
        <v>4</v>
      </c>
      <c r="AO12" s="68">
        <f>4+1</f>
        <v>5</v>
      </c>
      <c r="AP12" s="7"/>
      <c r="AQ12" s="7"/>
      <c r="AR12" s="7"/>
      <c r="AS12" s="60">
        <f>+(AM12+AN12+AO12)/I12</f>
        <v>1</v>
      </c>
      <c r="AT12" s="79"/>
      <c r="AU12" s="79"/>
      <c r="AV12" s="79"/>
      <c r="AW12" s="79"/>
      <c r="AX12" s="79"/>
      <c r="AY12" s="80"/>
      <c r="AZ12" s="80"/>
      <c r="BA12" s="80"/>
      <c r="BB12" s="80"/>
      <c r="BC12" s="4"/>
      <c r="BD12" s="4"/>
      <c r="BE12" s="4"/>
      <c r="BF12" s="58"/>
      <c r="BG12" s="5" t="s">
        <v>91</v>
      </c>
    </row>
    <row r="13" spans="1:59" ht="181.5" customHeight="1" x14ac:dyDescent="0.25">
      <c r="A13" s="22"/>
      <c r="B13" s="112"/>
      <c r="C13" s="46"/>
      <c r="D13" s="115"/>
      <c r="E13" s="32" t="s">
        <v>65</v>
      </c>
      <c r="F13" s="33">
        <v>55</v>
      </c>
      <c r="G13" s="33">
        <v>4</v>
      </c>
      <c r="H13" s="75" t="s">
        <v>68</v>
      </c>
      <c r="I13" s="34">
        <v>55</v>
      </c>
      <c r="J13" s="35">
        <v>43467</v>
      </c>
      <c r="K13" s="35">
        <v>43708</v>
      </c>
      <c r="L13" s="27" t="s">
        <v>67</v>
      </c>
      <c r="M13" s="73">
        <v>1400000000</v>
      </c>
      <c r="N13" s="37" t="s">
        <v>62</v>
      </c>
      <c r="O13" s="10" t="s">
        <v>61</v>
      </c>
      <c r="P13" s="21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 t="s">
        <v>55</v>
      </c>
      <c r="AE13" s="15"/>
      <c r="AF13" s="15"/>
      <c r="AG13" s="66"/>
      <c r="AH13" s="67">
        <v>11</v>
      </c>
      <c r="AI13" s="68">
        <v>0</v>
      </c>
      <c r="AJ13" s="67">
        <v>11</v>
      </c>
      <c r="AK13" s="69">
        <v>0</v>
      </c>
      <c r="AL13" s="68">
        <v>11</v>
      </c>
      <c r="AM13" s="68">
        <v>0</v>
      </c>
      <c r="AN13" s="68">
        <v>11</v>
      </c>
      <c r="AO13" s="68">
        <v>0</v>
      </c>
      <c r="AP13" s="7"/>
      <c r="AQ13" s="7"/>
      <c r="AR13" s="7"/>
      <c r="AS13" s="60">
        <f>+(AJ13+AH13+AL13+AN13)/55</f>
        <v>0.8</v>
      </c>
      <c r="AT13" s="79"/>
      <c r="AU13" s="81">
        <v>24854548</v>
      </c>
      <c r="AV13" s="81">
        <v>131478626</v>
      </c>
      <c r="AW13" s="81">
        <v>158580317</v>
      </c>
      <c r="AX13" s="81">
        <v>156321408</v>
      </c>
      <c r="AY13" s="81">
        <v>150729345</v>
      </c>
      <c r="AZ13" s="81">
        <v>146338834</v>
      </c>
      <c r="BA13" s="81">
        <v>151308306</v>
      </c>
      <c r="BB13" s="81">
        <v>163637568</v>
      </c>
      <c r="BC13" s="44"/>
      <c r="BD13" s="4"/>
      <c r="BE13" s="4"/>
      <c r="BF13" s="58">
        <f>SUM(AU13:BE13)/M13</f>
        <v>0.77374925142857143</v>
      </c>
      <c r="BG13" s="5" t="s">
        <v>88</v>
      </c>
    </row>
    <row r="14" spans="1:59" ht="183.75" customHeight="1" thickBot="1" x14ac:dyDescent="0.3">
      <c r="A14" s="25">
        <v>4</v>
      </c>
      <c r="B14" s="113"/>
      <c r="C14" s="47"/>
      <c r="D14" s="116"/>
      <c r="E14" s="38" t="s">
        <v>66</v>
      </c>
      <c r="F14" s="39">
        <v>704</v>
      </c>
      <c r="G14" s="39">
        <v>5</v>
      </c>
      <c r="H14" s="76" t="s">
        <v>53</v>
      </c>
      <c r="I14" s="40">
        <v>704</v>
      </c>
      <c r="J14" s="30">
        <v>43556</v>
      </c>
      <c r="K14" s="30">
        <v>43830</v>
      </c>
      <c r="L14" s="31" t="s">
        <v>58</v>
      </c>
      <c r="M14" s="73">
        <v>8676010267</v>
      </c>
      <c r="N14" s="43" t="s">
        <v>62</v>
      </c>
      <c r="O14" s="11" t="s">
        <v>61</v>
      </c>
      <c r="P14" s="21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 t="s">
        <v>55</v>
      </c>
      <c r="AE14" s="15"/>
      <c r="AF14" s="15"/>
      <c r="AG14" s="70">
        <v>43</v>
      </c>
      <c r="AH14" s="70">
        <v>79</v>
      </c>
      <c r="AI14" s="70">
        <v>83</v>
      </c>
      <c r="AJ14" s="70">
        <v>84</v>
      </c>
      <c r="AK14" s="70">
        <v>83</v>
      </c>
      <c r="AL14" s="70">
        <v>86</v>
      </c>
      <c r="AM14" s="70">
        <v>89</v>
      </c>
      <c r="AN14" s="70">
        <v>71</v>
      </c>
      <c r="AO14" s="70">
        <v>20</v>
      </c>
      <c r="AP14" s="8"/>
      <c r="AQ14" s="8"/>
      <c r="AR14" s="8"/>
      <c r="AS14" s="61">
        <f>SUM(AG14:AO14)/I14</f>
        <v>0.90625</v>
      </c>
      <c r="AT14" s="81">
        <v>729084</v>
      </c>
      <c r="AU14" s="81">
        <v>93835912</v>
      </c>
      <c r="AV14" s="81">
        <v>382633117</v>
      </c>
      <c r="AW14" s="81">
        <v>644615556</v>
      </c>
      <c r="AX14" s="81">
        <v>847308597</v>
      </c>
      <c r="AY14" s="81">
        <v>663219511</v>
      </c>
      <c r="AZ14" s="81">
        <v>674446643</v>
      </c>
      <c r="BA14" s="81">
        <v>699154833</v>
      </c>
      <c r="BB14" s="81">
        <v>830437684</v>
      </c>
      <c r="BC14" s="44"/>
      <c r="BD14" s="4"/>
      <c r="BE14" s="4"/>
      <c r="BF14" s="58">
        <f>SUM(AT14:BE14)/M14</f>
        <v>0.55744297069306359</v>
      </c>
      <c r="BG14" s="5" t="s">
        <v>90</v>
      </c>
    </row>
    <row r="15" spans="1:59" ht="21" thickBot="1" x14ac:dyDescent="0.3">
      <c r="A15" s="87" t="s">
        <v>86</v>
      </c>
      <c r="B15" s="87"/>
      <c r="C15" s="87"/>
      <c r="D15" s="87"/>
      <c r="M15" s="29">
        <f>SUM(M10:M14)</f>
        <v>47995114310</v>
      </c>
      <c r="AT15" s="78">
        <f>SUM(AT10:AT14)</f>
        <v>729084</v>
      </c>
      <c r="AU15" s="78">
        <f t="shared" ref="AU15:BA15" si="0">SUM(AU10:AU14)</f>
        <v>118690460</v>
      </c>
      <c r="AV15" s="78">
        <f t="shared" si="0"/>
        <v>514111743</v>
      </c>
      <c r="AW15" s="78">
        <f t="shared" si="0"/>
        <v>803195873</v>
      </c>
      <c r="AX15" s="78">
        <f t="shared" si="0"/>
        <v>1003630005</v>
      </c>
      <c r="AY15" s="78">
        <f t="shared" si="0"/>
        <v>813948856</v>
      </c>
      <c r="AZ15" s="78">
        <f t="shared" si="0"/>
        <v>1289023679</v>
      </c>
      <c r="BA15" s="78">
        <f t="shared" si="0"/>
        <v>945343515</v>
      </c>
      <c r="BB15" s="78">
        <f>SUM(BB10:BB14)</f>
        <v>1569053877</v>
      </c>
      <c r="BF15" s="82">
        <f>SUM(AT15:BB15)</f>
        <v>7057727092</v>
      </c>
    </row>
    <row r="16" spans="1:59" x14ac:dyDescent="0.25">
      <c r="N16" s="36"/>
    </row>
    <row r="17" spans="13:13" x14ac:dyDescent="0.25">
      <c r="M17" s="36"/>
    </row>
  </sheetData>
  <protectedRanges>
    <protectedRange algorithmName="SHA-512" hashValue="SaR4WPEEBcme6nU8FP6feMLbxjOj5vPWVfMgYyUF3qkw4bt1ZC5dLSB4pDuC0aJpUH313bT6lJyasf0hrZwfHw==" saltValue="N+ahJoEuNYX9P/AgdkDOWw==" spinCount="100000" sqref="AG10:AI13 AK10:AR13 AT13:AV14 AX13:BE14 AT10:BF12 BG11:BG14" name="Rango1"/>
    <protectedRange algorithmName="SHA-512" hashValue="SaR4WPEEBcme6nU8FP6feMLbxjOj5vPWVfMgYyUF3qkw4bt1ZC5dLSB4pDuC0aJpUH313bT6lJyasf0hrZwfHw==" saltValue="N+ahJoEuNYX9P/AgdkDOWw==" spinCount="100000" sqref="AP14:AR14" name="Rango1_1"/>
    <protectedRange algorithmName="SHA-512" hashValue="SaR4WPEEBcme6nU8FP6feMLbxjOj5vPWVfMgYyUF3qkw4bt1ZC5dLSB4pDuC0aJpUH313bT6lJyasf0hrZwfHw==" saltValue="N+ahJoEuNYX9P/AgdkDOWw==" spinCount="100000" sqref="BG10" name="Rango1_2"/>
    <protectedRange algorithmName="SHA-512" hashValue="SaR4WPEEBcme6nU8FP6feMLbxjOj5vPWVfMgYyUF3qkw4bt1ZC5dLSB4pDuC0aJpUH313bT6lJyasf0hrZwfHw==" saltValue="N+ahJoEuNYX9P/AgdkDOWw==" spinCount="100000" sqref="AJ10:AJ13" name="Rango1_3"/>
    <protectedRange algorithmName="SHA-512" hashValue="SaR4WPEEBcme6nU8FP6feMLbxjOj5vPWVfMgYyUF3qkw4bt1ZC5dLSB4pDuC0aJpUH313bT6lJyasf0hrZwfHw==" saltValue="N+ahJoEuNYX9P/AgdkDOWw==" spinCount="100000" sqref="AS10:AS13" name="Rango1_4"/>
    <protectedRange algorithmName="SHA-512" hashValue="SaR4WPEEBcme6nU8FP6feMLbxjOj5vPWVfMgYyUF3qkw4bt1ZC5dLSB4pDuC0aJpUH313bT6lJyasf0hrZwfHw==" saltValue="N+ahJoEuNYX9P/AgdkDOWw==" spinCount="100000" sqref="AW13:AW14" name="Rango1_5"/>
    <protectedRange algorithmName="SHA-512" hashValue="SaR4WPEEBcme6nU8FP6feMLbxjOj5vPWVfMgYyUF3qkw4bt1ZC5dLSB4pDuC0aJpUH313bT6lJyasf0hrZwfHw==" saltValue="N+ahJoEuNYX9P/AgdkDOWw==" spinCount="100000" sqref="BF13:BF14" name="Rango1_6"/>
    <protectedRange algorithmName="SHA-512" hashValue="SaR4WPEEBcme6nU8FP6feMLbxjOj5vPWVfMgYyUF3qkw4bt1ZC5dLSB4pDuC0aJpUH313bT6lJyasf0hrZwfHw==" saltValue="N+ahJoEuNYX9P/AgdkDOWw==" spinCount="100000" sqref="AS14" name="Rango1_7"/>
  </protectedRanges>
  <mergeCells count="21">
    <mergeCell ref="A15:D15"/>
    <mergeCell ref="A4:BG4"/>
    <mergeCell ref="A5:D5"/>
    <mergeCell ref="E5:BG5"/>
    <mergeCell ref="A7:BG7"/>
    <mergeCell ref="A8:O8"/>
    <mergeCell ref="E6:BG6"/>
    <mergeCell ref="A6:D6"/>
    <mergeCell ref="AG8:AS8"/>
    <mergeCell ref="AT8:BF8"/>
    <mergeCell ref="G9:H9"/>
    <mergeCell ref="P8:AF8"/>
    <mergeCell ref="B10:B14"/>
    <mergeCell ref="D10:D14"/>
    <mergeCell ref="A1:D3"/>
    <mergeCell ref="E1:BG1"/>
    <mergeCell ref="E3:N3"/>
    <mergeCell ref="O3:Z3"/>
    <mergeCell ref="AA3:AN3"/>
    <mergeCell ref="AO3:BG3"/>
    <mergeCell ref="E2:BG2"/>
  </mergeCells>
  <dataValidations count="1">
    <dataValidation type="list" allowBlank="1" showInputMessage="1" showErrorMessage="1" sqref="N11:N14" xr:uid="{00000000-0002-0000-0000-000000000000}">
      <formula1>Rubro</formula1>
    </dataValidation>
  </dataValidations>
  <printOptions horizontalCentered="1" verticalCentered="1"/>
  <pageMargins left="0.15748031496062992" right="0.15748031496062992" top="0.11811023622047245" bottom="0.15748031496062992" header="0.31496062992125984" footer="0.31496062992125984"/>
  <pageSetup scale="17" orientation="landscape" copies="2" r:id="rId1"/>
  <headerFooter>
    <oddFooter>&amp;R&amp;9FM-DE-01.V3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9"/>
  <sheetViews>
    <sheetView zoomScale="70" zoomScaleNormal="70" workbookViewId="0">
      <selection activeCell="B16" sqref="B16:B17"/>
    </sheetView>
  </sheetViews>
  <sheetFormatPr baseColWidth="10" defaultRowHeight="15" x14ac:dyDescent="0.25"/>
  <cols>
    <col min="1" max="1" width="3.42578125" customWidth="1"/>
    <col min="2" max="2" width="24.42578125" customWidth="1"/>
    <col min="3" max="3" width="16.28515625" customWidth="1"/>
    <col min="4" max="4" width="63.42578125" customWidth="1"/>
    <col min="5" max="5" width="94.140625" customWidth="1"/>
  </cols>
  <sheetData>
    <row r="2" spans="2:5" x14ac:dyDescent="0.25">
      <c r="B2" s="120" t="s">
        <v>42</v>
      </c>
      <c r="C2" s="121"/>
      <c r="D2" s="121"/>
      <c r="E2" s="119"/>
    </row>
    <row r="3" spans="2:5" x14ac:dyDescent="0.25">
      <c r="B3" s="12" t="s">
        <v>24</v>
      </c>
      <c r="C3" s="12" t="s">
        <v>44</v>
      </c>
      <c r="D3" s="14" t="s">
        <v>40</v>
      </c>
      <c r="E3" s="119"/>
    </row>
    <row r="4" spans="2:5" ht="21" x14ac:dyDescent="0.25">
      <c r="B4" s="117" t="s">
        <v>25</v>
      </c>
      <c r="C4" s="18">
        <v>1</v>
      </c>
      <c r="D4" s="16" t="s">
        <v>46</v>
      </c>
      <c r="E4" s="119"/>
    </row>
    <row r="5" spans="2:5" ht="21" x14ac:dyDescent="0.25">
      <c r="B5" s="118"/>
      <c r="C5" s="19">
        <v>2</v>
      </c>
      <c r="D5" s="17" t="s">
        <v>26</v>
      </c>
      <c r="E5" s="119"/>
    </row>
    <row r="6" spans="2:5" ht="21" x14ac:dyDescent="0.25">
      <c r="B6" s="117" t="s">
        <v>27</v>
      </c>
      <c r="C6" s="19">
        <v>3</v>
      </c>
      <c r="D6" s="17" t="s">
        <v>28</v>
      </c>
      <c r="E6" s="119"/>
    </row>
    <row r="7" spans="2:5" ht="21" x14ac:dyDescent="0.25">
      <c r="B7" s="118"/>
      <c r="C7" s="19">
        <v>4</v>
      </c>
      <c r="D7" s="17" t="s">
        <v>29</v>
      </c>
      <c r="E7" s="119"/>
    </row>
    <row r="8" spans="2:5" ht="21" x14ac:dyDescent="0.25">
      <c r="B8" s="117" t="s">
        <v>30</v>
      </c>
      <c r="C8" s="18">
        <v>5</v>
      </c>
      <c r="D8" s="17" t="s">
        <v>31</v>
      </c>
      <c r="E8" s="119"/>
    </row>
    <row r="9" spans="2:5" ht="21" x14ac:dyDescent="0.25">
      <c r="B9" s="122"/>
      <c r="C9" s="19">
        <v>6</v>
      </c>
      <c r="D9" s="16" t="s">
        <v>45</v>
      </c>
      <c r="E9" s="119"/>
    </row>
    <row r="10" spans="2:5" ht="21" x14ac:dyDescent="0.25">
      <c r="B10" s="122"/>
      <c r="C10" s="19">
        <v>7</v>
      </c>
      <c r="D10" s="16" t="s">
        <v>52</v>
      </c>
      <c r="E10" s="119"/>
    </row>
    <row r="11" spans="2:5" ht="21" x14ac:dyDescent="0.25">
      <c r="B11" s="122"/>
      <c r="C11" s="19">
        <v>8</v>
      </c>
      <c r="D11" s="16" t="s">
        <v>49</v>
      </c>
      <c r="E11" s="119"/>
    </row>
    <row r="12" spans="2:5" ht="36.75" customHeight="1" x14ac:dyDescent="0.25">
      <c r="B12" s="122"/>
      <c r="C12" s="18">
        <v>9</v>
      </c>
      <c r="D12" s="16" t="s">
        <v>48</v>
      </c>
      <c r="E12" s="119"/>
    </row>
    <row r="13" spans="2:5" ht="21" x14ac:dyDescent="0.25">
      <c r="B13" s="122"/>
      <c r="C13" s="19">
        <v>10</v>
      </c>
      <c r="D13" s="16" t="s">
        <v>50</v>
      </c>
      <c r="E13" s="119"/>
    </row>
    <row r="14" spans="2:5" ht="21" x14ac:dyDescent="0.25">
      <c r="B14" s="118"/>
      <c r="C14" s="19">
        <v>11</v>
      </c>
      <c r="D14" s="16" t="s">
        <v>51</v>
      </c>
      <c r="E14" s="119"/>
    </row>
    <row r="15" spans="2:5" ht="31.5" x14ac:dyDescent="0.25">
      <c r="B15" s="13" t="s">
        <v>32</v>
      </c>
      <c r="C15" s="19">
        <v>12</v>
      </c>
      <c r="D15" s="16" t="s">
        <v>33</v>
      </c>
      <c r="E15" s="119"/>
    </row>
    <row r="16" spans="2:5" ht="21" x14ac:dyDescent="0.25">
      <c r="B16" s="117" t="s">
        <v>34</v>
      </c>
      <c r="C16" s="18">
        <v>13</v>
      </c>
      <c r="D16" s="17" t="s">
        <v>35</v>
      </c>
      <c r="E16" s="119"/>
    </row>
    <row r="17" spans="2:5" ht="21" x14ac:dyDescent="0.25">
      <c r="B17" s="118"/>
      <c r="C17" s="19">
        <v>14</v>
      </c>
      <c r="D17" s="16" t="s">
        <v>47</v>
      </c>
      <c r="E17" s="119"/>
    </row>
    <row r="18" spans="2:5" ht="38.25" x14ac:dyDescent="0.25">
      <c r="B18" s="13" t="s">
        <v>36</v>
      </c>
      <c r="C18" s="19">
        <v>15</v>
      </c>
      <c r="D18" s="16" t="s">
        <v>41</v>
      </c>
      <c r="E18" s="119"/>
    </row>
    <row r="19" spans="2:5" ht="25.5" x14ac:dyDescent="0.25">
      <c r="B19" s="13" t="s">
        <v>38</v>
      </c>
      <c r="C19" s="19">
        <v>16</v>
      </c>
      <c r="D19" s="17" t="s">
        <v>39</v>
      </c>
      <c r="E19" s="119"/>
    </row>
  </sheetData>
  <mergeCells count="6">
    <mergeCell ref="B16:B17"/>
    <mergeCell ref="E2:E19"/>
    <mergeCell ref="B2:D2"/>
    <mergeCell ref="B4:B5"/>
    <mergeCell ref="B6:B7"/>
    <mergeCell ref="B8:B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 ACCIÓN</vt:lpstr>
      <vt:lpstr>POLITICA MIPG </vt:lpstr>
      <vt:lpstr>'PLAN ACCIÓN'!Área_de_impresión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Guillermo Tobon Gonzalez</dc:creator>
  <cp:lastModifiedBy>Leonardo Gomez Gonzalez</cp:lastModifiedBy>
  <cp:lastPrinted>2019-10-15T21:51:50Z</cp:lastPrinted>
  <dcterms:created xsi:type="dcterms:W3CDTF">2018-01-29T14:53:07Z</dcterms:created>
  <dcterms:modified xsi:type="dcterms:W3CDTF">2019-10-16T19:27:10Z</dcterms:modified>
</cp:coreProperties>
</file>