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.UACT\Desktop\Planes de Acción Diciembre\"/>
    </mc:Choice>
  </mc:AlternateContent>
  <xr:revisionPtr revIDLastSave="0" documentId="8_{C371576D-AB98-4648-AF65-AE81F4E9AAAF}" xr6:coauthVersionLast="36" xr6:coauthVersionMax="36" xr10:uidLastSave="{00000000-0000-0000-0000-000000000000}"/>
  <bookViews>
    <workbookView xWindow="0" yWindow="0" windowWidth="20490" windowHeight="7545" tabRatio="602" xr2:uid="{00000000-000D-0000-FFFF-FFFF00000000}"/>
  </bookViews>
  <sheets>
    <sheet name="Plan_Accion_DEP" sheetId="1" r:id="rId1"/>
    <sheet name="Hoja1" sheetId="3" state="hidden" r:id="rId2"/>
    <sheet name="Listas" sheetId="2" state="hidden" r:id="rId3"/>
  </sheets>
  <externalReferences>
    <externalReference r:id="rId4"/>
    <externalReference r:id="rId5"/>
  </externalReference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22" i="1" l="1"/>
  <c r="AQ19" i="1"/>
  <c r="AQ15" i="1"/>
  <c r="Z13" i="1" l="1"/>
  <c r="AB13" i="1" s="1"/>
  <c r="Z12" i="1"/>
  <c r="AB11" i="1"/>
  <c r="AB16" i="1"/>
  <c r="AP19" i="1" l="1"/>
  <c r="AQ10" i="1" l="1"/>
  <c r="W17" i="1" l="1"/>
  <c r="V17" i="1"/>
  <c r="AB17" i="1" l="1"/>
  <c r="AA17" i="1" s="1"/>
  <c r="AA16" i="1"/>
  <c r="AQ16" i="1" l="1"/>
  <c r="AP16" i="1" s="1"/>
  <c r="AQ18" i="1"/>
  <c r="AQ20" i="1"/>
  <c r="AQ21" i="1"/>
  <c r="AA13" i="1" l="1"/>
  <c r="AP15" i="1" l="1"/>
  <c r="AQ14" i="1"/>
  <c r="R14" i="1"/>
  <c r="AB14" i="1" s="1"/>
  <c r="AA14" i="1" s="1"/>
  <c r="AQ13" i="1"/>
  <c r="AQ12" i="1"/>
  <c r="AB12" i="1"/>
  <c r="AA12" i="1" s="1"/>
  <c r="AQ11" i="1"/>
  <c r="J11" i="1"/>
  <c r="AP10" i="1"/>
  <c r="AB10" i="1"/>
  <c r="AA10" i="1" s="1"/>
  <c r="C10" i="1"/>
  <c r="AP11" i="1" l="1"/>
  <c r="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Leonardo Gomez Gonzalez</author>
  </authors>
  <commentList>
    <comment ref="AQ15" authorId="0" shapeId="0" xr:uid="{5B51FDBD-56A8-47A6-9487-C928C45E076A}">
      <text>
        <r>
          <rPr>
            <b/>
            <sz val="9"/>
            <color indexed="81"/>
            <rFont val="Tahoma"/>
            <family val="2"/>
          </rPr>
          <t>DEP: SE ACTUALIZAN CIFRAS DE ACUERDO AL CIERRE A DIC 2018</t>
        </r>
      </text>
    </comment>
    <comment ref="AF19" authorId="0" shapeId="0" xr:uid="{7C66DDC1-58F0-4CE2-B23A-FCF0D293463C}">
      <text>
        <r>
          <rPr>
            <b/>
            <sz val="9"/>
            <color indexed="81"/>
            <rFont val="Tahoma"/>
            <family val="2"/>
          </rPr>
          <t>DEP: la cifra se actualiza según reporte SIIF a 30 de septiembre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<sst xmlns="http://schemas.openxmlformats.org/spreadsheetml/2006/main" count="198" uniqueCount="132">
  <si>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</si>
  <si>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</si>
  <si>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</si>
  <si>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</si>
  <si>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</si>
  <si>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</si>
  <si>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</si>
  <si>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</si>
  <si>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</si>
  <si>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</si>
  <si>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</si>
  <si>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</si>
  <si>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</si>
  <si>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</si>
  <si>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</si>
  <si>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</si>
  <si>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</si>
  <si>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</si>
  <si>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</si>
  <si>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</si>
  <si>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</si>
  <si>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</si>
  <si>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</si>
  <si>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</si>
  <si>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</si>
  <si>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</si>
  <si>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</si>
  <si>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</si>
  <si>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</si>
  <si>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</si>
  <si>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</si>
  <si>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</si>
  <si>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</si>
  <si>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</si>
  <si>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</si>
  <si>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</si>
  <si>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</si>
  <si>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</si>
  <si>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</si>
  <si>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</si>
  <si>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</si>
  <si>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</si>
  <si>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</si>
  <si>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</si>
  <si>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</si>
  <si>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</si>
  <si>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</si>
  <si>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</si>
  <si>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</si>
  <si>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</si>
  <si>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</si>
  <si>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</si>
  <si>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</si>
  <si>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</si>
  <si>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</si>
  <si>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</si>
  <si>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</si>
  <si>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</si>
  <si>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</si>
  <si>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</si>
  <si>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</si>
  <si>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</si>
  <si>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</si>
  <si>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</si>
  <si>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</si>
  <si>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</si>
  <si>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</si>
  <si>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</si>
  <si>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</si>
  <si>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</si>
  <si>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</si>
  <si>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</si>
  <si>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</si>
  <si>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</si>
  <si>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</si>
  <si>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</si>
  <si>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OBRAS EJECUTADAS</t>
  </si>
  <si>
    <t>EJECUTAR LAS OBRAS DE INFRAESTRUCTURA DE LA ESTRATEGIA 50/51</t>
  </si>
  <si>
    <t>OBRAS PRIORIZADAS</t>
  </si>
  <si>
    <t>OBRAS ESTRUCTURADAS</t>
  </si>
  <si>
    <t>OBRAS EN EJECUCION</t>
  </si>
  <si>
    <t>Talleres de identificación</t>
  </si>
  <si>
    <t>Actas de entrega</t>
  </si>
  <si>
    <t>REALIZAR EL SEGUIMIENTO A LAS OBRAS DE INFRAESTRUCTURA PIC I - PIC II Y PIC III</t>
  </si>
  <si>
    <t>REALIZAR EL SEGUIMIENTO A LAS OBRAS DE LA ESTRATEGIA 50/51</t>
  </si>
  <si>
    <t>Ficha de Estructuración</t>
  </si>
  <si>
    <t>Acta de Inicio</t>
  </si>
  <si>
    <t>IDENTIFICAR LAS OBRAS CON LA COMUNIDAD PARA LA FASE PICS III</t>
  </si>
  <si>
    <t>Informes técnicos y financieros presentados</t>
  </si>
  <si>
    <t>Informes</t>
  </si>
  <si>
    <t>ESTRUCTURAR LAS OBRAS PRIORIZADOS</t>
  </si>
  <si>
    <t>INICIAR LA EJECUCIÓN DE OBRAS PIC EN EL TERRITORIO FOCALIZADO</t>
  </si>
  <si>
    <t>OBRAS CON SEGUIMIENTO</t>
  </si>
  <si>
    <t>ORGANIZACIONES VINCULADAS</t>
  </si>
  <si>
    <t xml:space="preserve">VINCULAR ORGANIZACIONES A INICIATIVAS DE  DESARROLLO ECONÓMICO Y AMBIENTAL </t>
  </si>
  <si>
    <t>BASES DE DATOS ART</t>
  </si>
  <si>
    <t>FAMILIAS VINCULADAS</t>
  </si>
  <si>
    <t>VINCULAR FAMILIAS A INICIATIVAS  DE  DESARROLLO ECONÓMICO Y AMBIENTAL ADELANTADAS CON ORGANIZACIONES</t>
  </si>
  <si>
    <t xml:space="preserve">FAMILIAS  VINCULADAS ESTRATEGIA 2017  APOYADAS CON  ASISTENCIA TECNICA </t>
  </si>
  <si>
    <t>BRINDAR ASISTENCIA TÉCNICA A LAS FAMILIAS  VINCULADAS DURANTE EL 2017 A LA ESTRATEGIA DE DESARROLLO ECONÓMICO AMBIENTAL Y PRODUCTIVO EN LAS ZONAS RURALES AFECTADAS POR EL CONFLICTO Y PRIORIZADAS POR EL GOBIERNO NACIONAL.</t>
  </si>
  <si>
    <t>PROYECTOS EN EJECUCION CON SEGUIMIENTO</t>
  </si>
  <si>
    <t xml:space="preserve">REALIZAR SEGUIMIENTO A LAS INICIATIVAS DE DESARROLLO ECONOMICO SOCIAL Y AMBIENTAL </t>
  </si>
  <si>
    <t>INFORMES DE SEGUIMIENTO</t>
  </si>
  <si>
    <t>ACTAS</t>
  </si>
  <si>
    <t>ESPACIOS DE SEGUIMIENTO CON PARTICIPACION</t>
  </si>
  <si>
    <t>ESPACIOS DE IDENTIFICACIÓN Y ESTRUCTURACIÓN DE INICIATIVAS CON PARTICIPACION</t>
  </si>
  <si>
    <t>ESPACIOS DE IDENTIFICACIÓN Y ESTRUCTURACIÓN DE INICIATIVAS CON PARTICIPACION DE LA DEP</t>
  </si>
  <si>
    <t>ESPACIOS DE SEGUIMIENTO CON PARTICIPACION DE LA DEP</t>
  </si>
  <si>
    <t>APOYAR LAS ACTIVIDADES DE  PRIORIZACION, FORMULACION, ESTRUCTURACION, EJECUCION Y SEGUIMIENTO DE LAS OBRAS DE PEQUEÑA INFRAESTRUCTURA COMUNITARIA DE EJECUCION RAPIDA</t>
  </si>
  <si>
    <t xml:space="preserve">ACTIVIDADES DE PRIORIZACION,  FORMULACION, ESTRUCTURACION, EJECUCION Y SEGUIMIENTO DE LAS OBRAS DE PEQUEÑA INFRAESTRUCTURA COMUNITARIA DE EJECUCION RAPIDA APOYADAS </t>
  </si>
  <si>
    <t>PARTICIPAR EN ESPACIOS DE IDENTIFICACIÓN Y ESTRUCTURACIÓN DE INICIATIVAS DE REACTIVACIÓN ECONÓMICA, DESARROLLO PRODUCTIVO Y AMBIENTAL</t>
  </si>
  <si>
    <t xml:space="preserve">PARTICIPAR  EN ESPACIOS DE SEGUIMIENTO A LA IMPLEMENTACIÓN DE INICIATIVAS DE REACTIVACIÓN ECONÓMICA, DESARROLLO PRODUCTIVO Y AMBIENTAL </t>
  </si>
  <si>
    <t>PARTICIPACIÓN EN ESPACIOS DE IDENTIFICACIÓN Y ESTRUCTURACIÓN DE INICIATIVAS DE REACTIVACIÓN ECONÓMICA, DESARROLLO PRODUCTIVO Y AMBIENTAL EN EL NIVEL REGIONAL</t>
  </si>
  <si>
    <t>PARTICIPACIÓN EN ESPACIOS DE SEGUIMIENTO A LA IMPLEMENTACIÓN DE INICIATIVAS DE REACTIVACIÓN ECONÓMICA, DESARROLLO PRODUCTIVO Y AMBIENTAL EN EL NIVEL REGIONAL</t>
  </si>
  <si>
    <t>Objetivo Estratégico</t>
  </si>
  <si>
    <t>C-1710-1100-2 Implementación De Actividades Para La Reactivación Económica, Social Y Ambiental En Las Zonas Focalizadas Por Los Programas De Desarrollo Con Enfoque Territorial - Pdet nivel  Nacional</t>
  </si>
  <si>
    <t>C-1710-1100-2 Implementación De Actividades Para La Reactivación Económica, Social Y Ambiental En Las Zonas Focalizadas Por Los Programas De Desarrollo Con Enfoque Territorial - PDET nivel  Nacional</t>
  </si>
  <si>
    <t>INICIATIVAS IDENTIFICADAS</t>
  </si>
  <si>
    <t>REALIZAR LA IDENTIFICACIÓN DE INICIATIVAS CON LA COMUNIDAD Y EL SEGUIMIENTO A LAS OBRAS DE INFRAESTRUCTURA PIC</t>
  </si>
  <si>
    <t>SEGUIMIENTO DE ESTRATEGIA</t>
  </si>
  <si>
    <t>La informacion presupuestal  corresponden a lo obligado relacionado con contratos de prestacion de servicios, viaticos y gastos de desplazamiento relacionados con la actividad</t>
  </si>
  <si>
    <t xml:space="preserve">Ultimo informe samanal de interventoria </t>
  </si>
  <si>
    <t>Contrato - operador - organización</t>
  </si>
  <si>
    <t>Desembolso realizado a Invias - Interventoria</t>
  </si>
  <si>
    <t>Se realizaron 2 espacios de identificacion de proyectos en el mes de julio</t>
  </si>
  <si>
    <t>Pago de primer desembolso a FAO por 500 millones de pesos, de  las cuatro organizaciones vinculadas 2 pertenecen al departamento de Cordoba y 2 al departamento deBolivar donde se han vinculado 92 familias en el dpto de cordoba y 96 en el dpto de Bolivar</t>
  </si>
  <si>
    <t>Se han realizado segundos desembolsos a 50 municipios  y terceros  desembolsos a 33 municipios por valor de  $24.846.564.800; se solicito la liberación de 240 millones, en reserva presupuestal quedaron 260 millones y en cuentras por pagar quedaron 1.027 millones</t>
  </si>
  <si>
    <t>Se realizaron los giros establecidos con FAO</t>
  </si>
  <si>
    <t>415 Iniciativas de Proyectos estructuradas de la estrategia PIC entre los meses de enero y diciembre de 2018.</t>
  </si>
  <si>
    <t>RECURSOS DEL FONDO COLOMBIA EN PAZ POR VALOR DE 100 MIL MILLONES
48 Obras PIC fase I, 249 PIC fase II que incluye 50 obras colombia transforma</t>
  </si>
  <si>
    <t>Se realizó seguimiento de los meses de enero, febrero y marzo del cual se da cuenta en el informe realizado en marzo.  Se realizó seguimiento de los meses de abril, mayo y junio del cual se da cuenta en el informe realizado en junio. Se realizó seguimiento de los meses de julio, agosto y septiembre del cual se da cuenta en el informe realizado en septiembre. Se realizó seguimiento a los meses de Octubre, Noviembre y Diciembre del cual da cuenta en el informe realizado en Diciembre. La información presupuestal  corresponde a lo obligado relacionado con contratos de prestación de servicios, viáticos, tiquetes y gastos de desplazamiento relacionados con la actividad.</t>
  </si>
  <si>
    <t>Se realizaron 25 espacios de seguimiento entre abril y junio en el marco del convenio FAO y por parte de Alianzas Productivas se realizaron 40 espacios de seguimiento. En el periodo entre julio y septiembre se realizaron 25 espacios de seguimiento en el marco del convenio FAO, por parte de Alianzas Productivas se realizaron 32 espacios de seguimiento y finalmente en el convenio con UNODC se realizaron 47 espacios de seguimiento.  En el mes de Octubre se realizaron 38, en el mes de noviembre se realizaron 29 y en el mes de diciembre se realizaron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</si>
</sst>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"/>
    <numFmt numFmtId="166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rgb="FFFFFF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8" borderId="1" xfId="1" applyFont="1" applyFill="1" applyBorder="1" applyAlignment="1">
      <alignment horizontal="left" vertical="center" wrapText="1"/>
    </xf>
    <xf numFmtId="0" fontId="0" fillId="8" borderId="0" xfId="0" applyFill="1"/>
    <xf numFmtId="164" fontId="11" fillId="8" borderId="1" xfId="1" applyFont="1" applyFill="1" applyBorder="1" applyAlignment="1">
      <alignment horizontal="left" vertical="center" wrapText="1"/>
    </xf>
    <xf numFmtId="0" fontId="1" fillId="8" borderId="0" xfId="0" applyFont="1" applyFill="1"/>
    <xf numFmtId="164" fontId="12" fillId="8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1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6" fillId="12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9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1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5" borderId="1" xfId="0" applyNumberFormat="1" applyFont="1" applyFill="1" applyBorder="1" applyAlignment="1" applyProtection="1">
      <alignment vertical="center" wrapText="1"/>
      <protection locked="0"/>
    </xf>
    <xf numFmtId="0" fontId="4" fillId="5" borderId="1" xfId="0" applyNumberFormat="1" applyFont="1" applyFill="1" applyBorder="1" applyAlignment="1" applyProtection="1">
      <alignment vertical="center" wrapText="1"/>
    </xf>
    <xf numFmtId="0" fontId="4" fillId="5" borderId="0" xfId="0" applyFont="1" applyFill="1" applyAlignment="1" applyProtection="1">
      <alignment vertical="center" wrapText="1"/>
    </xf>
    <xf numFmtId="165" fontId="4" fillId="5" borderId="1" xfId="0" applyNumberFormat="1" applyFont="1" applyFill="1" applyBorder="1" applyAlignment="1" applyProtection="1">
      <alignment vertical="center" wrapText="1"/>
      <protection locked="0"/>
    </xf>
    <xf numFmtId="165" fontId="4" fillId="5" borderId="1" xfId="0" applyNumberFormat="1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vertical="center" wrapText="1"/>
    </xf>
    <xf numFmtId="165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left" vertical="center" wrapText="1"/>
      <protection locked="0"/>
    </xf>
    <xf numFmtId="0" fontId="4" fillId="14" borderId="1" xfId="0" applyFont="1" applyFill="1" applyBorder="1" applyAlignment="1" applyProtection="1">
      <alignment vertical="center" wrapText="1"/>
      <protection locked="0"/>
    </xf>
    <xf numFmtId="0" fontId="4" fillId="14" borderId="1" xfId="0" applyFont="1" applyFill="1" applyBorder="1" applyAlignment="1" applyProtection="1">
      <alignment vertical="center" wrapText="1"/>
    </xf>
    <xf numFmtId="165" fontId="4" fillId="14" borderId="1" xfId="0" applyNumberFormat="1" applyFont="1" applyFill="1" applyBorder="1" applyAlignment="1" applyProtection="1">
      <alignment vertical="center" wrapText="1"/>
    </xf>
    <xf numFmtId="1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14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14" borderId="1" xfId="0" applyNumberFormat="1" applyFont="1" applyFill="1" applyBorder="1" applyAlignment="1" applyProtection="1">
      <alignment vertical="center" wrapText="1"/>
      <protection locked="0"/>
    </xf>
    <xf numFmtId="0" fontId="4" fillId="14" borderId="0" xfId="0" applyFont="1" applyFill="1" applyAlignment="1" applyProtection="1">
      <alignment horizontal="center" vertical="center" wrapText="1"/>
    </xf>
    <xf numFmtId="9" fontId="4" fillId="14" borderId="1" xfId="2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vertical="center" wrapText="1"/>
      <protection locked="0"/>
    </xf>
    <xf numFmtId="9" fontId="4" fillId="14" borderId="1" xfId="2" applyFont="1" applyFill="1" applyBorder="1" applyAlignment="1" applyProtection="1">
      <alignment vertical="center" wrapText="1"/>
      <protection locked="0"/>
    </xf>
    <xf numFmtId="0" fontId="4" fillId="14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vertical="center" wrapText="1"/>
      <protection locked="0"/>
    </xf>
    <xf numFmtId="166" fontId="5" fillId="0" borderId="0" xfId="0" applyNumberFormat="1" applyFont="1" applyAlignment="1" applyProtection="1">
      <alignment vertical="center" wrapText="1"/>
      <protection locked="0"/>
    </xf>
    <xf numFmtId="0" fontId="4" fillId="14" borderId="11" xfId="0" applyFont="1" applyFill="1" applyBorder="1" applyAlignment="1" applyProtection="1">
      <alignment horizontal="left" vertical="center" wrapText="1"/>
      <protection locked="0"/>
    </xf>
    <xf numFmtId="0" fontId="4" fillId="14" borderId="12" xfId="0" applyFont="1" applyFill="1" applyBorder="1" applyAlignment="1" applyProtection="1">
      <alignment horizontal="left" vertical="center" wrapText="1"/>
      <protection locked="0"/>
    </xf>
    <xf numFmtId="0" fontId="4" fillId="14" borderId="11" xfId="0" applyFont="1" applyFill="1" applyBorder="1" applyAlignment="1" applyProtection="1">
      <alignment horizontal="center" vertical="center" wrapText="1"/>
      <protection locked="0"/>
    </xf>
    <xf numFmtId="0" fontId="4" fillId="14" borderId="12" xfId="0" applyFont="1" applyFill="1" applyBorder="1" applyAlignment="1" applyProtection="1">
      <alignment horizontal="center" vertical="center" wrapText="1"/>
      <protection locked="0"/>
    </xf>
    <xf numFmtId="165" fontId="4" fillId="14" borderId="11" xfId="0" applyNumberFormat="1" applyFont="1" applyFill="1" applyBorder="1" applyAlignment="1" applyProtection="1">
      <alignment horizontal="right" vertical="center" wrapText="1"/>
      <protection locked="0"/>
    </xf>
    <xf numFmtId="165" fontId="4" fillId="14" borderId="12" xfId="0" applyNumberFormat="1" applyFont="1" applyFill="1" applyBorder="1" applyAlignment="1" applyProtection="1">
      <alignment horizontal="right" vertical="center" wrapText="1"/>
      <protection locked="0"/>
    </xf>
    <xf numFmtId="165" fontId="4" fillId="14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14" borderId="12" xfId="0" applyNumberFormat="1" applyFont="1" applyFill="1" applyBorder="1" applyAlignment="1" applyProtection="1">
      <alignment horizontal="center" vertical="center" wrapText="1"/>
      <protection locked="0"/>
    </xf>
    <xf numFmtId="165" fontId="4" fillId="14" borderId="11" xfId="0" applyNumberFormat="1" applyFont="1" applyFill="1" applyBorder="1" applyAlignment="1" applyProtection="1">
      <alignment horizontal="right" vertical="center" wrapText="1"/>
    </xf>
    <xf numFmtId="165" fontId="4" fillId="14" borderId="12" xfId="0" applyNumberFormat="1" applyFont="1" applyFill="1" applyBorder="1" applyAlignment="1" applyProtection="1">
      <alignment horizontal="right" vertical="center" wrapText="1"/>
    </xf>
    <xf numFmtId="9" fontId="4" fillId="14" borderId="11" xfId="2" applyFont="1" applyFill="1" applyBorder="1" applyAlignment="1" applyProtection="1">
      <alignment horizontal="right" vertical="center" wrapText="1"/>
      <protection locked="0"/>
    </xf>
    <xf numFmtId="9" fontId="4" fillId="14" borderId="12" xfId="2" applyFont="1" applyFill="1" applyBorder="1" applyAlignment="1" applyProtection="1">
      <alignment horizontal="righ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0" fontId="4" fillId="5" borderId="1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5" fillId="1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5" fontId="15" fillId="5" borderId="11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4" fillId="14" borderId="11" xfId="0" applyFont="1" applyFill="1" applyBorder="1" applyAlignment="1" applyProtection="1">
      <alignment horizontal="center" vertical="center" wrapText="1"/>
    </xf>
    <xf numFmtId="0" fontId="4" fillId="14" borderId="13" xfId="0" applyFont="1" applyFill="1" applyBorder="1" applyAlignment="1" applyProtection="1">
      <alignment horizontal="center" vertical="center" wrapText="1"/>
    </xf>
    <xf numFmtId="0" fontId="4" fillId="14" borderId="12" xfId="0" applyFont="1" applyFill="1" applyBorder="1" applyAlignment="1" applyProtection="1">
      <alignment horizontal="center" vertical="center" wrapText="1"/>
    </xf>
    <xf numFmtId="165" fontId="15" fillId="14" borderId="11" xfId="0" applyNumberFormat="1" applyFont="1" applyFill="1" applyBorder="1" applyAlignment="1" applyProtection="1">
      <alignment horizontal="center" vertical="center" wrapText="1"/>
      <protection locked="0"/>
    </xf>
    <xf numFmtId="165" fontId="15" fillId="14" borderId="1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14" borderId="11" xfId="0" applyFont="1" applyFill="1" applyBorder="1" applyAlignment="1" applyProtection="1">
      <alignment horizontal="center" vertical="center" wrapText="1"/>
    </xf>
    <xf numFmtId="0" fontId="15" fillId="14" borderId="13" xfId="0" applyFont="1" applyFill="1" applyBorder="1" applyAlignment="1" applyProtection="1">
      <alignment horizontal="center" vertical="center" wrapText="1"/>
    </xf>
    <xf numFmtId="0" fontId="15" fillId="14" borderId="12" xfId="0" applyFont="1" applyFill="1" applyBorder="1" applyAlignment="1" applyProtection="1">
      <alignment horizontal="center" vertical="center" wrapText="1"/>
    </xf>
    <xf numFmtId="1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2056847</xdr:colOff>
      <xdr:row>0</xdr:row>
      <xdr:rowOff>69021</xdr:rowOff>
    </xdr:from>
    <xdr:to>
      <xdr:col>2</xdr:col>
      <xdr:colOff>2760869</xdr:colOff>
      <xdr:row>2</xdr:row>
      <xdr:rowOff>165651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E0AAE231-8885-4137-A230-331C5BEF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82" y="69021"/>
          <a:ext cx="3451087" cy="62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.gomez/AppData/Local/Microsoft/Windows/Temporary%20Internet%20Files/Content.Outlook/FH2WE1UE/Plan%20de%20acci&#243;n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.gomez/ART/ART%202018/PLAN%20DE%20ACCION%202018/Plan%20de%20Accion%202018%20Direccion%20de%20Estructuracion%20de%20Proyectos%20borrado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Accion_DEP"/>
      <sheetName val="Listas"/>
    </sheetNames>
    <sheetDataSet>
      <sheetData sheetId="0"/>
      <sheetData sheetId="1">
        <row r="12">
          <cell r="A12" t="str">
            <v>OBJETIVOS ESTRATÉGICOS</v>
          </cell>
          <cell r="B12" t="str">
            <v>METAS DE PLAN ESTRATÉGICO</v>
          </cell>
        </row>
        <row r="13">
          <cell r="A13" t="str">
            <v>Garantizar la Participación de los actores de los territorios para la construcción de una visión de futuro, la planeación de iniciativas y acciones concretas y su ejecución, seguimiento y control.</v>
          </cell>
          <cell r="B13" t="str">
            <v>170 Planes Municipales de Renovación Territorial
16 PDETs</v>
          </cell>
        </row>
        <row r="14">
          <cell r="A14" t="str">
            <v>Proveer Bienes y Servicios públicos a los territorios para mejorar la calidad de vida de su población</v>
          </cell>
          <cell r="B14" t="str">
            <v xml:space="preserve">120 municipios con Pequeña Infraestructura Comunitaria
51 Obras de infraestructura 50/51 </v>
          </cell>
        </row>
        <row r="15">
          <cell r="A15" t="str">
            <v>Implementar estrategias de desarrollo productivo sostenible y generación de ingresos para las comunidades en los territorios</v>
          </cell>
          <cell r="B15" t="str">
            <v>280 nuevas familias Familias beneficiadas con proyectos de generación de ingresos
5 Organizaciones apoyadas  con  procesos de fortalecimiento de proyectos de generación de ingresos</v>
          </cell>
        </row>
        <row r="16">
          <cell r="A16" t="str">
            <v>Aumentar la capacidad de gobernanza y gobernabilidad de las entidades territoriales y las organizaciones sociales y productivas.</v>
          </cell>
          <cell r="B16" t="str">
            <v>16 organizaciones sociales fortalecidas</v>
          </cell>
        </row>
        <row r="17">
          <cell r="A17" t="str">
            <v>Asegurar la concurrencia efectiva de los actores estratégicos en la toma de decisiones y en la ejecución de las acciones orientadas a la renovación territorial.</v>
          </cell>
          <cell r="B17" t="str">
            <v>80 Proyectos cofinanciados del banco de proyectos de la ART
80 Proyectos con seguimiento y evaluación</v>
          </cell>
        </row>
        <row r="18">
          <cell r="A18" t="str">
            <v>Fortalecer los recursos institucionales para garantizar una gestión efectiva que responda a las necesidades de los clientes con altos estándares de calidad.</v>
          </cell>
          <cell r="B18" t="str">
            <v>Políticas de buen gobierno definidas e implementadas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9"/>
  <sheetViews>
    <sheetView showGridLines="0" tabSelected="1" zoomScale="69" zoomScaleNormal="69" workbookViewId="0">
      <selection activeCell="B5" sqref="B5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8" customWidth="1"/>
    <col min="4" max="4" width="22.7109375" style="8" customWidth="1"/>
    <col min="5" max="5" width="10.42578125" style="8" customWidth="1"/>
    <col min="6" max="6" width="7.85546875" style="1" customWidth="1"/>
    <col min="7" max="7" width="227.85546875" style="1" customWidth="1"/>
    <col min="8" max="9" width="15.28515625" style="1" hidden="1" customWidth="1"/>
    <col min="10" max="10" width="23.42578125" style="1" hidden="1" customWidth="1"/>
    <col min="11" max="11" width="56.5703125" style="1" hidden="1" customWidth="1"/>
    <col min="12" max="12" width="40.7109375" style="1" hidden="1" customWidth="1"/>
    <col min="13" max="13" width="21.42578125" style="1" hidden="1" customWidth="1"/>
    <col min="14" max="14" width="22.5703125" style="1" hidden="1" customWidth="1"/>
    <col min="15" max="22" width="17.7109375" style="1" hidden="1" customWidth="1"/>
    <col min="23" max="23" width="24.42578125" style="1" customWidth="1"/>
    <col min="24" max="24" width="16.7109375" style="1" customWidth="1"/>
    <col min="25" max="25" width="6.28515625" style="1" customWidth="1"/>
    <col min="26" max="26" width="19.140625" style="1" customWidth="1"/>
    <col min="27" max="27" width="14.7109375" style="1" customWidth="1"/>
    <col min="28" max="28" width="51.5703125" style="1" customWidth="1"/>
    <col min="29" max="29" width="0.42578125" style="1" customWidth="1"/>
    <col min="30" max="41" width="21.85546875" style="1" customWidth="1"/>
    <col min="42" max="42" width="13" style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0.25" x14ac:dyDescent="0.25">
      <c r="A1" s="123"/>
      <c r="B1" s="123"/>
      <c r="C1" s="123"/>
      <c r="D1" s="85" t="s">
        <v>0</v>
      </c>
      <c r="E1" s="85"/>
      <c r="F1" s="85"/>
      <c r="G1" s="85"/>
      <c r="H1" s="85"/>
      <c r="I1" s="85"/>
      <c r="J1" s="85"/>
      <c r="K1" s="85"/>
      <c r="L1" s="85"/>
      <c r="M1" s="85"/>
    </row>
    <row r="2" spans="1:45" ht="20.25" x14ac:dyDescent="0.25">
      <c r="A2" s="123"/>
      <c r="B2" s="123"/>
      <c r="C2" s="123"/>
      <c r="D2" s="85" t="s">
        <v>1</v>
      </c>
      <c r="E2" s="85"/>
      <c r="F2" s="85"/>
      <c r="G2" s="85"/>
      <c r="H2" s="85"/>
      <c r="I2" s="85"/>
      <c r="J2" s="85"/>
      <c r="K2" s="85"/>
      <c r="L2" s="85"/>
      <c r="M2" s="85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x14ac:dyDescent="0.25">
      <c r="A5" s="2"/>
      <c r="B5" s="2"/>
      <c r="C5" s="86" t="s">
        <v>2</v>
      </c>
      <c r="D5" s="86"/>
      <c r="E5" s="86"/>
      <c r="F5" s="86"/>
      <c r="G5" s="87" t="s">
        <v>45</v>
      </c>
      <c r="H5" s="88"/>
      <c r="I5" s="88"/>
      <c r="J5" s="89"/>
    </row>
    <row r="6" spans="1:45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18.75" thickBot="1" x14ac:dyDescent="0.3">
      <c r="A7" s="2"/>
      <c r="B7" s="2"/>
      <c r="C7" s="101" t="s">
        <v>4</v>
      </c>
      <c r="D7" s="102"/>
      <c r="E7" s="103"/>
      <c r="F7" s="104" t="s">
        <v>70</v>
      </c>
      <c r="G7" s="104"/>
      <c r="H7" s="6"/>
      <c r="I7" s="6"/>
      <c r="J7" s="6"/>
      <c r="K7" s="6"/>
      <c r="L7" s="6"/>
    </row>
    <row r="8" spans="1:45" ht="15" x14ac:dyDescent="0.25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98" t="s">
        <v>5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100"/>
      <c r="AD8" s="94" t="s">
        <v>6</v>
      </c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6"/>
    </row>
    <row r="9" spans="1:45" ht="51" x14ac:dyDescent="0.25">
      <c r="A9" s="23" t="s">
        <v>7</v>
      </c>
      <c r="B9" s="23" t="s">
        <v>114</v>
      </c>
      <c r="C9" s="23" t="s">
        <v>8</v>
      </c>
      <c r="D9" s="24" t="s">
        <v>9</v>
      </c>
      <c r="E9" s="24" t="s">
        <v>10</v>
      </c>
      <c r="F9" s="97" t="s">
        <v>11</v>
      </c>
      <c r="G9" s="97"/>
      <c r="H9" s="24" t="s">
        <v>12</v>
      </c>
      <c r="I9" s="24" t="s">
        <v>13</v>
      </c>
      <c r="J9" s="24" t="s">
        <v>14</v>
      </c>
      <c r="K9" s="24" t="s">
        <v>15</v>
      </c>
      <c r="L9" s="24" t="s">
        <v>16</v>
      </c>
      <c r="M9" s="25" t="s">
        <v>17</v>
      </c>
      <c r="N9" s="25" t="s">
        <v>71</v>
      </c>
      <c r="O9" s="26" t="s">
        <v>18</v>
      </c>
      <c r="P9" s="26" t="s">
        <v>19</v>
      </c>
      <c r="Q9" s="26" t="s">
        <v>20</v>
      </c>
      <c r="R9" s="26" t="s">
        <v>21</v>
      </c>
      <c r="S9" s="26" t="s">
        <v>22</v>
      </c>
      <c r="T9" s="26" t="s">
        <v>23</v>
      </c>
      <c r="U9" s="26" t="s">
        <v>24</v>
      </c>
      <c r="V9" s="26" t="s">
        <v>25</v>
      </c>
      <c r="W9" s="26" t="s">
        <v>26</v>
      </c>
      <c r="X9" s="26" t="s">
        <v>27</v>
      </c>
      <c r="Y9" s="26" t="s">
        <v>28</v>
      </c>
      <c r="Z9" s="26" t="s">
        <v>29</v>
      </c>
      <c r="AA9" s="27" t="s">
        <v>30</v>
      </c>
      <c r="AB9" s="28" t="s">
        <v>74</v>
      </c>
      <c r="AD9" s="29" t="s">
        <v>18</v>
      </c>
      <c r="AE9" s="29" t="s">
        <v>19</v>
      </c>
      <c r="AF9" s="29" t="s">
        <v>20</v>
      </c>
      <c r="AG9" s="29" t="s">
        <v>21</v>
      </c>
      <c r="AH9" s="29" t="s">
        <v>22</v>
      </c>
      <c r="AI9" s="29" t="s">
        <v>23</v>
      </c>
      <c r="AJ9" s="29" t="s">
        <v>24</v>
      </c>
      <c r="AK9" s="29" t="s">
        <v>25</v>
      </c>
      <c r="AL9" s="29" t="s">
        <v>26</v>
      </c>
      <c r="AM9" s="29" t="s">
        <v>27</v>
      </c>
      <c r="AN9" s="29" t="s">
        <v>28</v>
      </c>
      <c r="AO9" s="29" t="s">
        <v>29</v>
      </c>
      <c r="AP9" s="30" t="s">
        <v>30</v>
      </c>
      <c r="AQ9" s="31" t="s">
        <v>75</v>
      </c>
      <c r="AS9" s="32" t="s">
        <v>31</v>
      </c>
    </row>
    <row r="10" spans="1:45" ht="33.75" customHeight="1" x14ac:dyDescent="0.25">
      <c r="A10" s="92">
        <v>1</v>
      </c>
      <c r="B10" s="93" t="s">
        <v>55</v>
      </c>
      <c r="C10" s="93" t="str">
        <f>+VLOOKUP($B10,[1]Listas!$A$12:$B$18,2,FALSE)</f>
        <v xml:space="preserve">120 municipios con Pequeña Infraestructura Comunitaria
51 Obras de infraestructura 50/51 </v>
      </c>
      <c r="D10" s="82" t="s">
        <v>76</v>
      </c>
      <c r="E10" s="82">
        <v>50</v>
      </c>
      <c r="F10" s="67">
        <v>1</v>
      </c>
      <c r="G10" s="39" t="s">
        <v>77</v>
      </c>
      <c r="H10" s="40">
        <v>43102</v>
      </c>
      <c r="I10" s="40">
        <v>43404</v>
      </c>
      <c r="J10" s="41">
        <v>26375767533</v>
      </c>
      <c r="K10" s="66" t="s">
        <v>67</v>
      </c>
      <c r="L10" s="66" t="s">
        <v>121</v>
      </c>
      <c r="M10" s="82"/>
      <c r="N10" s="82"/>
      <c r="O10" s="42"/>
      <c r="P10" s="67"/>
      <c r="Q10" s="67">
        <v>1</v>
      </c>
      <c r="R10" s="42">
        <v>10</v>
      </c>
      <c r="S10" s="42">
        <v>9</v>
      </c>
      <c r="T10" s="42">
        <v>8</v>
      </c>
      <c r="U10" s="42">
        <v>11</v>
      </c>
      <c r="V10" s="42">
        <v>3</v>
      </c>
      <c r="W10" s="42">
        <v>1</v>
      </c>
      <c r="X10" s="42">
        <v>3</v>
      </c>
      <c r="Y10" s="42">
        <v>2</v>
      </c>
      <c r="Z10" s="42">
        <v>1</v>
      </c>
      <c r="AA10" s="43">
        <f>+AB10/E10</f>
        <v>0.98</v>
      </c>
      <c r="AB10" s="44">
        <f>SUM(O10:Z10)</f>
        <v>49</v>
      </c>
      <c r="AC10" s="45"/>
      <c r="AD10" s="46"/>
      <c r="AE10" s="46">
        <v>435433865</v>
      </c>
      <c r="AF10" s="46">
        <v>440998942</v>
      </c>
      <c r="AG10" s="46">
        <v>4406171281</v>
      </c>
      <c r="AH10" s="46">
        <v>7479974449</v>
      </c>
      <c r="AI10" s="46">
        <v>6174600638.9799995</v>
      </c>
      <c r="AJ10" s="46">
        <v>2532691029.2199998</v>
      </c>
      <c r="AK10" s="46">
        <v>1054194498</v>
      </c>
      <c r="AL10" s="46">
        <v>1033343492.8</v>
      </c>
      <c r="AM10" s="46">
        <v>1048753690</v>
      </c>
      <c r="AN10" s="46">
        <v>0</v>
      </c>
      <c r="AO10" s="46">
        <v>868868080.20000005</v>
      </c>
      <c r="AP10" s="63">
        <f>+AQ10/J10</f>
        <v>0.96584980643035157</v>
      </c>
      <c r="AQ10" s="47">
        <f>SUM(AD10:AO10)</f>
        <v>25475029966.200001</v>
      </c>
      <c r="AR10" s="45"/>
      <c r="AS10" s="39" t="s">
        <v>126</v>
      </c>
    </row>
    <row r="11" spans="1:45" ht="33.75" customHeight="1" x14ac:dyDescent="0.25">
      <c r="A11" s="92"/>
      <c r="B11" s="93"/>
      <c r="C11" s="93"/>
      <c r="D11" s="82"/>
      <c r="E11" s="82"/>
      <c r="F11" s="67">
        <v>2</v>
      </c>
      <c r="G11" s="39" t="s">
        <v>84</v>
      </c>
      <c r="H11" s="40">
        <v>43102</v>
      </c>
      <c r="I11" s="40">
        <v>43404</v>
      </c>
      <c r="J11" s="41">
        <f>27000000000-J10</f>
        <v>624232467</v>
      </c>
      <c r="K11" s="66" t="s">
        <v>67</v>
      </c>
      <c r="L11" s="66" t="s">
        <v>88</v>
      </c>
      <c r="M11" s="82"/>
      <c r="N11" s="82"/>
      <c r="O11" s="68"/>
      <c r="P11" s="42">
        <v>1</v>
      </c>
      <c r="Q11" s="42">
        <v>1</v>
      </c>
      <c r="R11" s="42"/>
      <c r="S11" s="42"/>
      <c r="T11" s="68"/>
      <c r="U11" s="42"/>
      <c r="V11" s="42">
        <v>1</v>
      </c>
      <c r="W11" s="42"/>
      <c r="X11" s="68">
        <v>1</v>
      </c>
      <c r="Y11" s="68"/>
      <c r="Z11" s="42">
        <v>1</v>
      </c>
      <c r="AA11" s="43">
        <v>1</v>
      </c>
      <c r="AB11" s="44">
        <f>SUM(O11:Z11)</f>
        <v>5</v>
      </c>
      <c r="AC11" s="48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63">
        <f>+AQ11/J11</f>
        <v>0</v>
      </c>
      <c r="AQ11" s="47">
        <f t="shared" ref="AQ11:AQ15" si="0">SUM(AD11:AO11)</f>
        <v>0</v>
      </c>
      <c r="AR11" s="45"/>
      <c r="AS11" s="39" t="s">
        <v>123</v>
      </c>
    </row>
    <row r="12" spans="1:45" ht="54.75" customHeight="1" x14ac:dyDescent="0.25">
      <c r="A12" s="92"/>
      <c r="B12" s="93"/>
      <c r="C12" s="93"/>
      <c r="D12" s="66" t="s">
        <v>79</v>
      </c>
      <c r="E12" s="66">
        <v>300</v>
      </c>
      <c r="F12" s="67">
        <v>3</v>
      </c>
      <c r="G12" s="39" t="s">
        <v>90</v>
      </c>
      <c r="H12" s="40">
        <v>43220</v>
      </c>
      <c r="I12" s="40">
        <v>43465</v>
      </c>
      <c r="J12" s="49"/>
      <c r="K12" s="66" t="s">
        <v>65</v>
      </c>
      <c r="L12" s="66" t="s">
        <v>85</v>
      </c>
      <c r="M12" s="66"/>
      <c r="N12" s="66"/>
      <c r="O12" s="42"/>
      <c r="P12" s="42"/>
      <c r="Q12" s="42">
        <v>62</v>
      </c>
      <c r="R12" s="42">
        <v>0</v>
      </c>
      <c r="S12" s="42">
        <v>12</v>
      </c>
      <c r="T12" s="42">
        <v>99</v>
      </c>
      <c r="U12" s="42">
        <v>80</v>
      </c>
      <c r="V12" s="42"/>
      <c r="W12" s="42">
        <v>11</v>
      </c>
      <c r="X12" s="68"/>
      <c r="Y12" s="68"/>
      <c r="Z12" s="42">
        <f>415-264</f>
        <v>151</v>
      </c>
      <c r="AA12" s="43">
        <f>+AB12/E12</f>
        <v>1.3833333333333333</v>
      </c>
      <c r="AB12" s="44">
        <f>SUM(O12:Z12)</f>
        <v>415</v>
      </c>
      <c r="AC12" s="48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7">
        <f t="shared" si="0"/>
        <v>0</v>
      </c>
      <c r="AR12" s="45"/>
      <c r="AS12" s="39" t="s">
        <v>128</v>
      </c>
    </row>
    <row r="13" spans="1:45" ht="83.25" customHeight="1" x14ac:dyDescent="0.25">
      <c r="A13" s="92"/>
      <c r="B13" s="93"/>
      <c r="C13" s="93"/>
      <c r="D13" s="66" t="s">
        <v>80</v>
      </c>
      <c r="E13" s="66">
        <v>270</v>
      </c>
      <c r="F13" s="67">
        <v>4</v>
      </c>
      <c r="G13" s="39" t="s">
        <v>91</v>
      </c>
      <c r="H13" s="40">
        <v>43160</v>
      </c>
      <c r="I13" s="40">
        <v>43465</v>
      </c>
      <c r="J13" s="48"/>
      <c r="K13" s="66" t="s">
        <v>65</v>
      </c>
      <c r="L13" s="66" t="s">
        <v>122</v>
      </c>
      <c r="M13" s="66"/>
      <c r="N13" s="66"/>
      <c r="O13" s="42"/>
      <c r="P13" s="42"/>
      <c r="Q13" s="42">
        <v>45</v>
      </c>
      <c r="R13" s="42">
        <v>0</v>
      </c>
      <c r="S13" s="42">
        <v>7</v>
      </c>
      <c r="T13" s="42">
        <v>41</v>
      </c>
      <c r="U13" s="42">
        <v>38</v>
      </c>
      <c r="V13" s="42"/>
      <c r="W13" s="42">
        <v>45</v>
      </c>
      <c r="X13" s="42"/>
      <c r="Y13" s="42"/>
      <c r="Z13" s="42">
        <f>297-176</f>
        <v>121</v>
      </c>
      <c r="AA13" s="43">
        <f>+AB13/E13</f>
        <v>1.1000000000000001</v>
      </c>
      <c r="AB13" s="44">
        <f>SUM(O13:Z13)</f>
        <v>297</v>
      </c>
      <c r="AC13" s="48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7">
        <f t="shared" si="0"/>
        <v>0</v>
      </c>
      <c r="AR13" s="45"/>
      <c r="AS13" s="39" t="s">
        <v>129</v>
      </c>
    </row>
    <row r="14" spans="1:45" ht="33.75" customHeight="1" x14ac:dyDescent="0.25">
      <c r="A14" s="92"/>
      <c r="B14" s="93"/>
      <c r="C14" s="93"/>
      <c r="D14" s="66" t="s">
        <v>117</v>
      </c>
      <c r="E14" s="66">
        <v>2800</v>
      </c>
      <c r="F14" s="67">
        <v>5</v>
      </c>
      <c r="G14" s="83" t="s">
        <v>118</v>
      </c>
      <c r="H14" s="40">
        <v>43146</v>
      </c>
      <c r="I14" s="40">
        <v>43312</v>
      </c>
      <c r="J14" s="90">
        <v>4500000000</v>
      </c>
      <c r="K14" s="66" t="s">
        <v>65</v>
      </c>
      <c r="L14" s="66" t="s">
        <v>81</v>
      </c>
      <c r="M14" s="66"/>
      <c r="N14" s="66"/>
      <c r="O14" s="42">
        <v>0</v>
      </c>
      <c r="P14" s="42">
        <v>109</v>
      </c>
      <c r="Q14" s="42">
        <v>1546</v>
      </c>
      <c r="R14" s="42">
        <f>853+76</f>
        <v>929</v>
      </c>
      <c r="S14" s="42">
        <v>185</v>
      </c>
      <c r="T14" s="42">
        <v>30</v>
      </c>
      <c r="U14" s="42"/>
      <c r="V14" s="42"/>
      <c r="W14" s="42">
        <v>7</v>
      </c>
      <c r="X14" s="68"/>
      <c r="Y14" s="68"/>
      <c r="Z14" s="68"/>
      <c r="AA14" s="43">
        <f>+AB14/E14</f>
        <v>1.0021428571428572</v>
      </c>
      <c r="AB14" s="44">
        <f>SUM(O14:Z14)</f>
        <v>2806</v>
      </c>
      <c r="AC14" s="48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7">
        <f t="shared" si="0"/>
        <v>0</v>
      </c>
      <c r="AR14" s="45"/>
      <c r="AS14" s="39"/>
    </row>
    <row r="15" spans="1:45" ht="40.5" customHeight="1" x14ac:dyDescent="0.25">
      <c r="A15" s="92"/>
      <c r="B15" s="93"/>
      <c r="C15" s="93"/>
      <c r="D15" s="66" t="s">
        <v>119</v>
      </c>
      <c r="E15" s="50">
        <v>1</v>
      </c>
      <c r="F15" s="67">
        <v>6</v>
      </c>
      <c r="G15" s="84"/>
      <c r="H15" s="40">
        <v>43112</v>
      </c>
      <c r="I15" s="40">
        <v>43465</v>
      </c>
      <c r="J15" s="91"/>
      <c r="K15" s="66" t="s">
        <v>65</v>
      </c>
      <c r="L15" s="66" t="s">
        <v>89</v>
      </c>
      <c r="M15" s="66"/>
      <c r="N15" s="66"/>
      <c r="O15" s="68"/>
      <c r="P15" s="43">
        <v>1</v>
      </c>
      <c r="Q15" s="68"/>
      <c r="R15" s="43">
        <v>1</v>
      </c>
      <c r="S15" s="68"/>
      <c r="T15" s="63">
        <v>1</v>
      </c>
      <c r="U15" s="42"/>
      <c r="V15" s="42">
        <v>1</v>
      </c>
      <c r="W15" s="42"/>
      <c r="X15" s="68"/>
      <c r="Y15" s="68"/>
      <c r="Z15" s="68"/>
      <c r="AA15" s="43">
        <v>1</v>
      </c>
      <c r="AB15" s="44"/>
      <c r="AC15" s="48"/>
      <c r="AD15" s="46"/>
      <c r="AE15" s="46">
        <v>190300162</v>
      </c>
      <c r="AF15" s="46">
        <v>518814030</v>
      </c>
      <c r="AG15" s="46">
        <v>561697221.39999998</v>
      </c>
      <c r="AH15" s="46">
        <v>535982072.64999998</v>
      </c>
      <c r="AI15" s="46">
        <v>520720153.00999999</v>
      </c>
      <c r="AJ15" s="46">
        <v>509921175.64999998</v>
      </c>
      <c r="AK15" s="46">
        <v>479382502.25</v>
      </c>
      <c r="AL15" s="46">
        <v>528404944.94999999</v>
      </c>
      <c r="AM15" s="46">
        <v>480466993.69999999</v>
      </c>
      <c r="AN15" s="46">
        <v>167036232.44999999</v>
      </c>
      <c r="AO15" s="46">
        <v>55172339.549999997</v>
      </c>
      <c r="AP15" s="63">
        <f>+AQ15/J14</f>
        <v>1.0106439616911111</v>
      </c>
      <c r="AQ15" s="47">
        <f t="shared" si="0"/>
        <v>4547897827.6100006</v>
      </c>
      <c r="AR15" s="45"/>
      <c r="AS15" s="39" t="s">
        <v>120</v>
      </c>
    </row>
    <row r="16" spans="1:45" ht="51" customHeight="1" x14ac:dyDescent="0.25">
      <c r="A16" s="105">
        <v>2</v>
      </c>
      <c r="B16" s="112" t="s">
        <v>56</v>
      </c>
      <c r="C16" s="112" t="s">
        <v>72</v>
      </c>
      <c r="D16" s="51" t="s">
        <v>93</v>
      </c>
      <c r="E16" s="51">
        <v>5</v>
      </c>
      <c r="F16" s="52">
        <v>1</v>
      </c>
      <c r="G16" s="53" t="s">
        <v>94</v>
      </c>
      <c r="H16" s="110">
        <v>43191</v>
      </c>
      <c r="I16" s="110">
        <v>43465</v>
      </c>
      <c r="J16" s="108">
        <v>1000000000</v>
      </c>
      <c r="K16" s="51" t="s">
        <v>116</v>
      </c>
      <c r="L16" s="51" t="s">
        <v>95</v>
      </c>
      <c r="M16" s="54"/>
      <c r="N16" s="54"/>
      <c r="O16" s="51"/>
      <c r="P16" s="51"/>
      <c r="Q16" s="51"/>
      <c r="R16" s="51"/>
      <c r="S16" s="51"/>
      <c r="T16" s="51"/>
      <c r="U16" s="51">
        <v>3</v>
      </c>
      <c r="V16" s="51">
        <v>1</v>
      </c>
      <c r="W16" s="51">
        <v>0</v>
      </c>
      <c r="X16" s="51"/>
      <c r="Y16" s="51">
        <v>1</v>
      </c>
      <c r="Z16" s="51"/>
      <c r="AA16" s="64">
        <f>+AB16/E16</f>
        <v>1</v>
      </c>
      <c r="AB16" s="54">
        <f>SUM(O16:Z16)</f>
        <v>5</v>
      </c>
      <c r="AC16" s="55"/>
      <c r="AD16" s="72"/>
      <c r="AE16" s="72"/>
      <c r="AF16" s="72"/>
      <c r="AG16" s="74">
        <v>112000000</v>
      </c>
      <c r="AH16" s="74">
        <v>388000000</v>
      </c>
      <c r="AI16" s="76"/>
      <c r="AJ16" s="76"/>
      <c r="AK16" s="76"/>
      <c r="AL16" s="76"/>
      <c r="AM16" s="74">
        <v>500000000</v>
      </c>
      <c r="AN16" s="72"/>
      <c r="AO16" s="72"/>
      <c r="AP16" s="80">
        <f>+AQ16/J16</f>
        <v>1</v>
      </c>
      <c r="AQ16" s="78">
        <f t="shared" ref="AQ16:AQ21" si="1">SUM(AD16:AO16)</f>
        <v>1000000000</v>
      </c>
      <c r="AR16" s="55"/>
      <c r="AS16" s="70" t="s">
        <v>125</v>
      </c>
    </row>
    <row r="17" spans="1:45" ht="51" x14ac:dyDescent="0.25">
      <c r="A17" s="106"/>
      <c r="B17" s="113"/>
      <c r="C17" s="113"/>
      <c r="D17" s="51" t="s">
        <v>96</v>
      </c>
      <c r="E17" s="51">
        <v>280</v>
      </c>
      <c r="F17" s="52">
        <v>2</v>
      </c>
      <c r="G17" s="53" t="s">
        <v>97</v>
      </c>
      <c r="H17" s="111"/>
      <c r="I17" s="111"/>
      <c r="J17" s="109"/>
      <c r="K17" s="51" t="s">
        <v>116</v>
      </c>
      <c r="L17" s="51" t="s">
        <v>95</v>
      </c>
      <c r="M17" s="54"/>
      <c r="N17" s="54"/>
      <c r="O17" s="51"/>
      <c r="P17" s="51"/>
      <c r="Q17" s="51"/>
      <c r="R17" s="51"/>
      <c r="S17" s="51"/>
      <c r="T17" s="51"/>
      <c r="U17" s="51">
        <v>83</v>
      </c>
      <c r="V17" s="51">
        <f>126-U17</f>
        <v>43</v>
      </c>
      <c r="W17" s="51">
        <f>188-126</f>
        <v>62</v>
      </c>
      <c r="X17" s="51">
        <v>26</v>
      </c>
      <c r="Y17" s="51">
        <v>30</v>
      </c>
      <c r="Z17" s="51">
        <v>36</v>
      </c>
      <c r="AA17" s="64">
        <f>+AB17/E17</f>
        <v>1</v>
      </c>
      <c r="AB17" s="65">
        <f>SUM(O17:Z17)</f>
        <v>280</v>
      </c>
      <c r="AC17" s="55"/>
      <c r="AD17" s="73"/>
      <c r="AE17" s="73"/>
      <c r="AF17" s="73"/>
      <c r="AG17" s="75"/>
      <c r="AH17" s="75"/>
      <c r="AI17" s="77"/>
      <c r="AJ17" s="77"/>
      <c r="AK17" s="77"/>
      <c r="AL17" s="77"/>
      <c r="AM17" s="75"/>
      <c r="AN17" s="73"/>
      <c r="AO17" s="73"/>
      <c r="AP17" s="81"/>
      <c r="AQ17" s="79"/>
      <c r="AR17" s="55"/>
      <c r="AS17" s="71"/>
    </row>
    <row r="18" spans="1:45" ht="51" x14ac:dyDescent="0.25">
      <c r="A18" s="106"/>
      <c r="B18" s="113"/>
      <c r="C18" s="113"/>
      <c r="D18" s="51" t="s">
        <v>98</v>
      </c>
      <c r="E18" s="51">
        <v>3175</v>
      </c>
      <c r="F18" s="52">
        <v>3</v>
      </c>
      <c r="G18" s="53" t="s">
        <v>99</v>
      </c>
      <c r="H18" s="57">
        <v>43132</v>
      </c>
      <c r="I18" s="57">
        <v>43465</v>
      </c>
      <c r="J18" s="58">
        <v>2500000000</v>
      </c>
      <c r="K18" s="51" t="s">
        <v>116</v>
      </c>
      <c r="L18" s="51" t="s">
        <v>95</v>
      </c>
      <c r="M18" s="54"/>
      <c r="N18" s="54"/>
      <c r="O18" s="51"/>
      <c r="P18" s="51"/>
      <c r="Q18" s="51"/>
      <c r="R18" s="51">
        <v>3175</v>
      </c>
      <c r="S18" s="51">
        <v>3175</v>
      </c>
      <c r="T18" s="51">
        <v>3175</v>
      </c>
      <c r="U18" s="51">
        <v>3175</v>
      </c>
      <c r="V18" s="51">
        <v>3175</v>
      </c>
      <c r="W18" s="51">
        <v>3175</v>
      </c>
      <c r="X18" s="51">
        <v>3175</v>
      </c>
      <c r="Y18" s="51">
        <v>3175</v>
      </c>
      <c r="Z18" s="51">
        <v>3175</v>
      </c>
      <c r="AA18" s="64">
        <v>1</v>
      </c>
      <c r="AB18" s="54">
        <v>3175</v>
      </c>
      <c r="AC18" s="55"/>
      <c r="AD18" s="54"/>
      <c r="AE18" s="54"/>
      <c r="AF18" s="54"/>
      <c r="AG18" s="54"/>
      <c r="AH18" s="54"/>
      <c r="AI18" s="54"/>
      <c r="AJ18" s="54"/>
      <c r="AK18" s="54"/>
      <c r="AL18" s="54"/>
      <c r="AM18" s="60">
        <v>2500000000</v>
      </c>
      <c r="AN18" s="54"/>
      <c r="AO18" s="54"/>
      <c r="AP18" s="54"/>
      <c r="AQ18" s="56">
        <f t="shared" si="1"/>
        <v>2500000000</v>
      </c>
      <c r="AR18" s="55"/>
      <c r="AS18" s="54" t="s">
        <v>127</v>
      </c>
    </row>
    <row r="19" spans="1:45" ht="76.5" x14ac:dyDescent="0.25">
      <c r="A19" s="106"/>
      <c r="B19" s="113"/>
      <c r="C19" s="113"/>
      <c r="D19" s="51" t="s">
        <v>100</v>
      </c>
      <c r="E19" s="59">
        <v>1</v>
      </c>
      <c r="F19" s="52">
        <v>4</v>
      </c>
      <c r="G19" s="53" t="s">
        <v>101</v>
      </c>
      <c r="H19" s="57">
        <v>43132</v>
      </c>
      <c r="I19" s="57">
        <v>43465</v>
      </c>
      <c r="J19" s="58">
        <v>1500000000</v>
      </c>
      <c r="K19" s="51" t="s">
        <v>116</v>
      </c>
      <c r="L19" s="51" t="s">
        <v>102</v>
      </c>
      <c r="M19" s="54"/>
      <c r="N19" s="54"/>
      <c r="O19" s="59">
        <v>1</v>
      </c>
      <c r="P19" s="59">
        <v>1</v>
      </c>
      <c r="Q19" s="59">
        <v>1</v>
      </c>
      <c r="R19" s="59">
        <v>1</v>
      </c>
      <c r="S19" s="59">
        <v>1</v>
      </c>
      <c r="T19" s="59">
        <v>1</v>
      </c>
      <c r="U19" s="59">
        <v>1</v>
      </c>
      <c r="V19" s="59">
        <v>1</v>
      </c>
      <c r="W19" s="59">
        <v>1</v>
      </c>
      <c r="X19" s="59">
        <v>1</v>
      </c>
      <c r="Y19" s="59">
        <v>1</v>
      </c>
      <c r="Z19" s="59">
        <v>1</v>
      </c>
      <c r="AA19" s="59">
        <v>1</v>
      </c>
      <c r="AB19" s="59">
        <v>1</v>
      </c>
      <c r="AC19" s="55"/>
      <c r="AD19" s="54"/>
      <c r="AE19" s="60">
        <v>62745670</v>
      </c>
      <c r="AF19" s="60">
        <v>151832205</v>
      </c>
      <c r="AG19" s="60">
        <v>161959227.59999999</v>
      </c>
      <c r="AH19" s="60">
        <v>172377195.34999999</v>
      </c>
      <c r="AI19" s="60">
        <v>158987790.5</v>
      </c>
      <c r="AJ19" s="60">
        <v>157614066.34999999</v>
      </c>
      <c r="AK19" s="60">
        <v>143964484.75</v>
      </c>
      <c r="AL19" s="60">
        <v>159742793.05000001</v>
      </c>
      <c r="AM19" s="60">
        <v>112122147.3</v>
      </c>
      <c r="AN19" s="60">
        <v>17884182.550000001</v>
      </c>
      <c r="AO19" s="60">
        <v>13706673.449999999</v>
      </c>
      <c r="AP19" s="64">
        <f>+AQ19/J19</f>
        <v>0.87529095726666672</v>
      </c>
      <c r="AQ19" s="56">
        <f>SUM(AD19:AO19)</f>
        <v>1312936435.9000001</v>
      </c>
      <c r="AR19" s="55"/>
      <c r="AS19" s="54" t="s">
        <v>130</v>
      </c>
    </row>
    <row r="20" spans="1:45" ht="63.75" x14ac:dyDescent="0.25">
      <c r="A20" s="106"/>
      <c r="B20" s="113"/>
      <c r="C20" s="113"/>
      <c r="D20" s="61" t="s">
        <v>105</v>
      </c>
      <c r="E20" s="59">
        <v>1</v>
      </c>
      <c r="F20" s="52">
        <v>5</v>
      </c>
      <c r="G20" s="53" t="s">
        <v>112</v>
      </c>
      <c r="H20" s="57">
        <v>43132</v>
      </c>
      <c r="I20" s="57">
        <v>43343</v>
      </c>
      <c r="J20" s="58">
        <v>0</v>
      </c>
      <c r="K20" s="54" t="s">
        <v>115</v>
      </c>
      <c r="L20" s="51" t="s">
        <v>103</v>
      </c>
      <c r="M20" s="54"/>
      <c r="N20" s="54"/>
      <c r="O20" s="51"/>
      <c r="P20" s="51"/>
      <c r="Q20" s="51"/>
      <c r="R20" s="51"/>
      <c r="S20" s="51"/>
      <c r="T20" s="51"/>
      <c r="U20" s="59">
        <v>1</v>
      </c>
      <c r="V20" s="51"/>
      <c r="W20" s="51"/>
      <c r="X20" s="51"/>
      <c r="Y20" s="51"/>
      <c r="Z20" s="51"/>
      <c r="AA20" s="59">
        <v>1</v>
      </c>
      <c r="AB20" s="59">
        <v>1</v>
      </c>
      <c r="AC20" s="55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6">
        <f t="shared" si="1"/>
        <v>0</v>
      </c>
      <c r="AR20" s="55"/>
      <c r="AS20" s="54" t="s">
        <v>124</v>
      </c>
    </row>
    <row r="21" spans="1:45" ht="63.75" x14ac:dyDescent="0.25">
      <c r="A21" s="107"/>
      <c r="B21" s="114"/>
      <c r="C21" s="114"/>
      <c r="D21" s="51" t="s">
        <v>104</v>
      </c>
      <c r="E21" s="59">
        <v>1</v>
      </c>
      <c r="F21" s="52">
        <v>6</v>
      </c>
      <c r="G21" s="53" t="s">
        <v>113</v>
      </c>
      <c r="H21" s="57">
        <v>43132</v>
      </c>
      <c r="I21" s="57">
        <v>43343</v>
      </c>
      <c r="J21" s="58">
        <v>0</v>
      </c>
      <c r="K21" s="54" t="s">
        <v>116</v>
      </c>
      <c r="L21" s="51" t="s">
        <v>103</v>
      </c>
      <c r="M21" s="54"/>
      <c r="N21" s="54"/>
      <c r="O21" s="62">
        <v>1</v>
      </c>
      <c r="P21" s="62">
        <v>1</v>
      </c>
      <c r="Q21" s="62">
        <v>1</v>
      </c>
      <c r="R21" s="59">
        <v>1</v>
      </c>
      <c r="S21" s="59">
        <v>1</v>
      </c>
      <c r="T21" s="59">
        <v>1</v>
      </c>
      <c r="U21" s="59">
        <v>1</v>
      </c>
      <c r="V21" s="59">
        <v>1</v>
      </c>
      <c r="W21" s="59">
        <v>1</v>
      </c>
      <c r="X21" s="59"/>
      <c r="Y21" s="59"/>
      <c r="Z21" s="59"/>
      <c r="AA21" s="59">
        <v>1</v>
      </c>
      <c r="AB21" s="59">
        <v>1</v>
      </c>
      <c r="AC21" s="55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6">
        <f t="shared" si="1"/>
        <v>0</v>
      </c>
      <c r="AR21" s="55"/>
      <c r="AS21" s="65" t="s">
        <v>131</v>
      </c>
    </row>
    <row r="22" spans="1:45" x14ac:dyDescent="0.25">
      <c r="D22" s="17"/>
      <c r="E22" s="1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69">
        <f>SUM(AQ15:AQ21)</f>
        <v>9360834263.5100002</v>
      </c>
      <c r="AS22" s="7"/>
    </row>
    <row r="23" spans="1:45" x14ac:dyDescent="0.25">
      <c r="D23" s="17"/>
      <c r="E23" s="1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S23" s="7"/>
    </row>
    <row r="24" spans="1:45" x14ac:dyDescent="0.25">
      <c r="D24" s="17"/>
      <c r="E24" s="1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S24" s="7"/>
    </row>
    <row r="25" spans="1:45" x14ac:dyDescent="0.25">
      <c r="D25" s="17"/>
      <c r="E25" s="1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S25" s="7"/>
    </row>
    <row r="26" spans="1:45" x14ac:dyDescent="0.25">
      <c r="D26" s="17"/>
      <c r="E26" s="1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S26" s="7"/>
    </row>
    <row r="27" spans="1:45" x14ac:dyDescent="0.25">
      <c r="D27" s="17"/>
      <c r="E27" s="1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S27" s="7"/>
    </row>
    <row r="28" spans="1:45" x14ac:dyDescent="0.25">
      <c r="D28" s="17"/>
      <c r="E28" s="1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S28" s="7"/>
    </row>
    <row r="29" spans="1:45" x14ac:dyDescent="0.25">
      <c r="D29" s="17"/>
      <c r="E29" s="1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S29" s="7"/>
    </row>
    <row r="30" spans="1:45" x14ac:dyDescent="0.25">
      <c r="D30" s="17"/>
      <c r="E30" s="1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S30" s="7"/>
    </row>
    <row r="31" spans="1:45" x14ac:dyDescent="0.25">
      <c r="D31" s="17"/>
      <c r="E31" s="1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S31" s="7"/>
    </row>
    <row r="32" spans="1:45" x14ac:dyDescent="0.25">
      <c r="D32" s="17"/>
      <c r="E32" s="1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S32" s="7"/>
    </row>
    <row r="33" spans="4:45" x14ac:dyDescent="0.25">
      <c r="D33" s="17"/>
      <c r="E33" s="1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S33" s="7"/>
    </row>
    <row r="34" spans="4:45" x14ac:dyDescent="0.25">
      <c r="D34" s="17"/>
      <c r="E34" s="1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S34" s="7"/>
    </row>
    <row r="35" spans="4:45" x14ac:dyDescent="0.25">
      <c r="D35" s="17"/>
      <c r="E35" s="1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S35" s="7"/>
    </row>
    <row r="36" spans="4:45" x14ac:dyDescent="0.25">
      <c r="D36" s="17"/>
      <c r="E36" s="1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S36" s="7"/>
    </row>
    <row r="37" spans="4:45" x14ac:dyDescent="0.25">
      <c r="D37" s="17"/>
      <c r="E37" s="1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S37" s="7"/>
    </row>
    <row r="38" spans="4:45" x14ac:dyDescent="0.25">
      <c r="D38" s="17"/>
      <c r="E38" s="1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S38" s="7"/>
    </row>
    <row r="39" spans="4:45" x14ac:dyDescent="0.25">
      <c r="D39" s="17"/>
      <c r="E39" s="1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S39" s="7"/>
    </row>
    <row r="40" spans="4:45" x14ac:dyDescent="0.25">
      <c r="D40" s="17"/>
      <c r="E40" s="1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S40" s="7"/>
    </row>
    <row r="41" spans="4:45" x14ac:dyDescent="0.25">
      <c r="D41" s="17"/>
      <c r="E41" s="1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S41" s="7"/>
    </row>
    <row r="42" spans="4:45" x14ac:dyDescent="0.25">
      <c r="D42" s="17"/>
      <c r="E42" s="1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S42" s="7"/>
    </row>
    <row r="43" spans="4:45" x14ac:dyDescent="0.25">
      <c r="D43" s="17"/>
      <c r="E43" s="1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S43" s="7"/>
    </row>
    <row r="44" spans="4:45" x14ac:dyDescent="0.25">
      <c r="D44" s="17"/>
      <c r="E44" s="1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S44" s="7"/>
    </row>
    <row r="45" spans="4:45" x14ac:dyDescent="0.25">
      <c r="D45" s="17"/>
      <c r="E45" s="1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S45" s="7"/>
    </row>
    <row r="46" spans="4:45" x14ac:dyDescent="0.25">
      <c r="D46" s="17"/>
      <c r="E46" s="1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S46" s="7"/>
    </row>
    <row r="47" spans="4:45" x14ac:dyDescent="0.25">
      <c r="D47" s="17"/>
      <c r="E47" s="1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S47" s="7"/>
    </row>
    <row r="48" spans="4:45" x14ac:dyDescent="0.25">
      <c r="D48" s="17"/>
      <c r="E48" s="1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S48" s="7"/>
    </row>
    <row r="49" spans="4:45" x14ac:dyDescent="0.25">
      <c r="D49" s="17"/>
      <c r="E49" s="1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S49" s="7"/>
    </row>
    <row r="50" spans="4:45" x14ac:dyDescent="0.25">
      <c r="D50" s="17"/>
      <c r="E50" s="1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S50" s="7"/>
    </row>
    <row r="51" spans="4:45" x14ac:dyDescent="0.25">
      <c r="D51" s="17"/>
      <c r="E51" s="1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S51" s="7"/>
    </row>
    <row r="52" spans="4:45" x14ac:dyDescent="0.25">
      <c r="D52" s="17"/>
      <c r="E52" s="1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S52" s="7"/>
    </row>
    <row r="53" spans="4:45" x14ac:dyDescent="0.25">
      <c r="D53" s="17"/>
      <c r="E53" s="1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S53" s="7"/>
    </row>
    <row r="54" spans="4:45" x14ac:dyDescent="0.25">
      <c r="D54" s="17"/>
      <c r="E54" s="1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S54" s="7"/>
    </row>
    <row r="55" spans="4:45" x14ac:dyDescent="0.25">
      <c r="D55" s="17"/>
      <c r="E55" s="1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S55" s="7"/>
    </row>
    <row r="56" spans="4:45" x14ac:dyDescent="0.25">
      <c r="D56" s="17"/>
      <c r="E56" s="1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S56" s="7"/>
    </row>
    <row r="57" spans="4:45" x14ac:dyDescent="0.25">
      <c r="D57" s="17"/>
      <c r="E57" s="1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S57" s="7"/>
    </row>
    <row r="58" spans="4:45" x14ac:dyDescent="0.25">
      <c r="D58" s="17"/>
      <c r="E58" s="1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S58" s="7"/>
    </row>
    <row r="59" spans="4:45" x14ac:dyDescent="0.25">
      <c r="D59" s="17"/>
      <c r="E59" s="1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S59" s="7"/>
    </row>
    <row r="60" spans="4:45" x14ac:dyDescent="0.25"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S60" s="7"/>
    </row>
    <row r="61" spans="4:45" x14ac:dyDescent="0.25"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S61" s="7"/>
    </row>
    <row r="62" spans="4:45" x14ac:dyDescent="0.25">
      <c r="D62" s="17"/>
      <c r="E62" s="1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S62" s="7"/>
    </row>
    <row r="63" spans="4:45" x14ac:dyDescent="0.25">
      <c r="D63" s="17"/>
      <c r="E63" s="1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S63" s="7"/>
    </row>
    <row r="64" spans="4:45" x14ac:dyDescent="0.25">
      <c r="D64" s="17"/>
      <c r="E64" s="1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S64" s="7"/>
    </row>
    <row r="65" spans="4:45" x14ac:dyDescent="0.25">
      <c r="D65" s="17"/>
      <c r="E65" s="1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S65" s="7"/>
    </row>
    <row r="66" spans="4:45" x14ac:dyDescent="0.25">
      <c r="D66" s="17"/>
      <c r="E66" s="1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S66" s="7"/>
    </row>
    <row r="67" spans="4:45" x14ac:dyDescent="0.25">
      <c r="D67" s="17"/>
      <c r="E67" s="1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S67" s="7"/>
    </row>
    <row r="68" spans="4:45" x14ac:dyDescent="0.25">
      <c r="D68" s="17"/>
      <c r="E68" s="1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S68" s="7"/>
    </row>
    <row r="69" spans="4:45" x14ac:dyDescent="0.25">
      <c r="D69" s="17"/>
      <c r="E69" s="1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S69" s="7"/>
    </row>
    <row r="70" spans="4:45" x14ac:dyDescent="0.25">
      <c r="D70" s="17"/>
      <c r="E70" s="1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S70" s="7"/>
    </row>
    <row r="71" spans="4:45" x14ac:dyDescent="0.25">
      <c r="D71" s="17"/>
      <c r="E71" s="1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S71" s="7"/>
    </row>
    <row r="72" spans="4:45" x14ac:dyDescent="0.25">
      <c r="D72" s="17"/>
      <c r="E72" s="1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S72" s="7"/>
    </row>
    <row r="73" spans="4:45" x14ac:dyDescent="0.25">
      <c r="D73" s="17"/>
      <c r="E73" s="1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S73" s="7"/>
    </row>
    <row r="74" spans="4:45" x14ac:dyDescent="0.25">
      <c r="D74" s="17"/>
      <c r="E74" s="1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S74" s="7"/>
    </row>
    <row r="75" spans="4:45" x14ac:dyDescent="0.25">
      <c r="D75" s="17"/>
      <c r="E75" s="1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S75" s="7"/>
    </row>
    <row r="76" spans="4:45" x14ac:dyDescent="0.25">
      <c r="D76" s="17"/>
      <c r="E76" s="1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S76" s="7"/>
    </row>
    <row r="77" spans="4:45" x14ac:dyDescent="0.25">
      <c r="D77" s="17"/>
      <c r="E77" s="1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S77" s="7"/>
    </row>
    <row r="78" spans="4:45" x14ac:dyDescent="0.25">
      <c r="D78" s="17"/>
      <c r="E78" s="1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S78" s="7"/>
    </row>
    <row r="79" spans="4:45" x14ac:dyDescent="0.25">
      <c r="D79" s="17"/>
      <c r="E79" s="1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S79" s="7"/>
    </row>
    <row r="80" spans="4:45" x14ac:dyDescent="0.25">
      <c r="D80" s="17"/>
      <c r="E80" s="1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S80" s="7"/>
    </row>
    <row r="81" spans="4:45" x14ac:dyDescent="0.25">
      <c r="D81" s="17"/>
      <c r="E81" s="1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S81" s="7"/>
    </row>
    <row r="82" spans="4:45" x14ac:dyDescent="0.25">
      <c r="D82" s="17"/>
      <c r="E82" s="1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S82" s="7"/>
    </row>
    <row r="83" spans="4:45" x14ac:dyDescent="0.25">
      <c r="D83" s="17"/>
      <c r="E83" s="1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S83" s="7"/>
    </row>
    <row r="84" spans="4:45" x14ac:dyDescent="0.25">
      <c r="D84" s="17"/>
      <c r="E84" s="1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S84" s="7"/>
    </row>
    <row r="85" spans="4:45" x14ac:dyDescent="0.25">
      <c r="D85" s="17"/>
      <c r="E85" s="1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S85" s="7"/>
    </row>
    <row r="86" spans="4:45" x14ac:dyDescent="0.25">
      <c r="D86" s="17"/>
      <c r="E86" s="1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S86" s="7"/>
    </row>
    <row r="87" spans="4:45" x14ac:dyDescent="0.25">
      <c r="D87" s="17"/>
      <c r="E87" s="1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S87" s="7"/>
    </row>
    <row r="88" spans="4:45" x14ac:dyDescent="0.25">
      <c r="D88" s="17"/>
      <c r="E88" s="1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S88" s="7"/>
    </row>
    <row r="89" spans="4:45" x14ac:dyDescent="0.25">
      <c r="D89" s="17"/>
      <c r="E89" s="1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S89" s="7"/>
    </row>
    <row r="90" spans="4:45" x14ac:dyDescent="0.25">
      <c r="D90" s="17"/>
      <c r="E90" s="1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S90" s="7"/>
    </row>
    <row r="91" spans="4:45" x14ac:dyDescent="0.25">
      <c r="D91" s="17"/>
      <c r="E91" s="1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S91" s="7"/>
    </row>
    <row r="92" spans="4:45" x14ac:dyDescent="0.25">
      <c r="D92" s="17"/>
      <c r="E92" s="1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S92" s="7"/>
    </row>
    <row r="93" spans="4:45" x14ac:dyDescent="0.25">
      <c r="D93" s="17"/>
      <c r="E93" s="1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S93" s="7"/>
    </row>
    <row r="94" spans="4:45" x14ac:dyDescent="0.25">
      <c r="D94" s="17"/>
      <c r="E94" s="1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S94" s="7"/>
    </row>
    <row r="95" spans="4:45" x14ac:dyDescent="0.25">
      <c r="D95" s="17"/>
      <c r="E95" s="1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S95" s="7"/>
    </row>
    <row r="96" spans="4:45" x14ac:dyDescent="0.25">
      <c r="D96" s="17"/>
      <c r="E96" s="1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S96" s="7"/>
    </row>
    <row r="97" spans="4:45" x14ac:dyDescent="0.25">
      <c r="D97" s="17"/>
      <c r="E97" s="1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S97" s="7"/>
    </row>
    <row r="98" spans="4:45" x14ac:dyDescent="0.25">
      <c r="D98" s="17"/>
      <c r="E98" s="1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S98" s="7"/>
    </row>
    <row r="99" spans="4:45" x14ac:dyDescent="0.25">
      <c r="D99" s="17"/>
      <c r="E99" s="1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S99" s="7"/>
    </row>
    <row r="100" spans="4:45" x14ac:dyDescent="0.25">
      <c r="D100" s="17"/>
      <c r="E100" s="1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S100" s="7"/>
    </row>
    <row r="101" spans="4:45" x14ac:dyDescent="0.25">
      <c r="D101" s="17"/>
      <c r="E101" s="1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S101" s="7"/>
    </row>
    <row r="102" spans="4:45" x14ac:dyDescent="0.25">
      <c r="D102" s="17"/>
      <c r="E102" s="1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S102" s="7"/>
    </row>
    <row r="103" spans="4:45" x14ac:dyDescent="0.25">
      <c r="D103" s="17"/>
      <c r="E103" s="1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S103" s="7"/>
    </row>
    <row r="104" spans="4:45" x14ac:dyDescent="0.25">
      <c r="D104" s="17"/>
      <c r="E104" s="1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S104" s="7"/>
    </row>
    <row r="105" spans="4:45" x14ac:dyDescent="0.25">
      <c r="D105" s="17"/>
      <c r="E105" s="1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S105" s="7"/>
    </row>
    <row r="106" spans="4:45" x14ac:dyDescent="0.25">
      <c r="D106" s="17"/>
      <c r="E106" s="1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S106" s="7"/>
    </row>
    <row r="107" spans="4:45" x14ac:dyDescent="0.25">
      <c r="D107" s="17"/>
      <c r="E107" s="1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S107" s="7"/>
    </row>
    <row r="108" spans="4:45" x14ac:dyDescent="0.25">
      <c r="D108" s="17"/>
      <c r="E108" s="1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S108" s="7"/>
    </row>
    <row r="109" spans="4:45" x14ac:dyDescent="0.25">
      <c r="D109" s="17"/>
      <c r="E109" s="1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S109" s="7"/>
    </row>
    <row r="110" spans="4:45" x14ac:dyDescent="0.25">
      <c r="D110" s="17"/>
      <c r="E110" s="1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S110" s="7"/>
    </row>
    <row r="111" spans="4:45" x14ac:dyDescent="0.25">
      <c r="D111" s="17"/>
      <c r="E111" s="1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S111" s="7"/>
    </row>
    <row r="112" spans="4:45" x14ac:dyDescent="0.25">
      <c r="D112" s="17"/>
      <c r="E112" s="1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S112" s="7"/>
    </row>
    <row r="113" spans="4:45" x14ac:dyDescent="0.25">
      <c r="D113" s="17"/>
      <c r="E113" s="1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S113" s="7"/>
    </row>
    <row r="114" spans="4:45" x14ac:dyDescent="0.25">
      <c r="D114" s="17"/>
      <c r="E114" s="1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S114" s="7"/>
    </row>
    <row r="115" spans="4:45" x14ac:dyDescent="0.25">
      <c r="D115" s="17"/>
      <c r="E115" s="1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S115" s="7"/>
    </row>
    <row r="116" spans="4:45" x14ac:dyDescent="0.25">
      <c r="D116" s="17"/>
      <c r="E116" s="1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S116" s="7"/>
    </row>
    <row r="117" spans="4:45" x14ac:dyDescent="0.25">
      <c r="D117" s="17"/>
      <c r="E117" s="1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S117" s="7"/>
    </row>
    <row r="118" spans="4:45" x14ac:dyDescent="0.25">
      <c r="D118" s="17"/>
      <c r="E118" s="1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S118" s="7"/>
    </row>
    <row r="119" spans="4:45" x14ac:dyDescent="0.25">
      <c r="D119" s="17"/>
      <c r="E119" s="1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S119" s="7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AQ16:AQ21" name="Rango1"/>
    <protectedRange algorithmName="SHA-512" hashValue="SaR4WPEEBcme6nU8FP6feMLbxjOj5vPWVfMgYyUF3qkw4bt1ZC5dLSB4pDuC0aJpUH313bT6lJyasf0hrZwfHw==" saltValue="N+ahJoEuNYX9P/AgdkDOWw==" spinCount="100000" sqref="AD10:AQ10 O14:AA14 O12:AQ13 AC14:AQ14 O15:AQ15 AS11:AS15 AC11:AQ11" name="Rango1_3"/>
    <protectedRange algorithmName="SHA-512" hashValue="SaR4WPEEBcme6nU8FP6feMLbxjOj5vPWVfMgYyUF3qkw4bt1ZC5dLSB4pDuC0aJpUH313bT6lJyasf0hrZwfHw==" saltValue="N+ahJoEuNYX9P/AgdkDOWw==" spinCount="100000" sqref="AS10" name="Rango1_2_1"/>
    <protectedRange algorithmName="SHA-512" hashValue="SaR4WPEEBcme6nU8FP6feMLbxjOj5vPWVfMgYyUF3qkw4bt1ZC5dLSB4pDuC0aJpUH313bT6lJyasf0hrZwfHw==" saltValue="N+ahJoEuNYX9P/AgdkDOWw==" spinCount="100000" sqref="O10:AB11 AB14" name="Rango1_1_1"/>
  </protectedRanges>
  <mergeCells count="39">
    <mergeCell ref="A16:A21"/>
    <mergeCell ref="J16:J17"/>
    <mergeCell ref="I16:I17"/>
    <mergeCell ref="H16:H17"/>
    <mergeCell ref="C16:C21"/>
    <mergeCell ref="B16:B21"/>
    <mergeCell ref="AD8:AQ8"/>
    <mergeCell ref="F9:G9"/>
    <mergeCell ref="O8:AB8"/>
    <mergeCell ref="C7:E7"/>
    <mergeCell ref="F7:G7"/>
    <mergeCell ref="M10:M11"/>
    <mergeCell ref="N10:N11"/>
    <mergeCell ref="G14:G15"/>
    <mergeCell ref="D1:M1"/>
    <mergeCell ref="D2:M2"/>
    <mergeCell ref="C5:F5"/>
    <mergeCell ref="G5:J5"/>
    <mergeCell ref="J14:J15"/>
    <mergeCell ref="A10:A15"/>
    <mergeCell ref="B10:B15"/>
    <mergeCell ref="C10:C15"/>
    <mergeCell ref="D10:D11"/>
    <mergeCell ref="E10:E11"/>
    <mergeCell ref="AS16:AS17"/>
    <mergeCell ref="AD16:AD17"/>
    <mergeCell ref="AE16:AE17"/>
    <mergeCell ref="AF16:AF17"/>
    <mergeCell ref="AG16:AG17"/>
    <mergeCell ref="AH16:AH17"/>
    <mergeCell ref="AI16:AI17"/>
    <mergeCell ref="AQ16:AQ17"/>
    <mergeCell ref="AP16:AP17"/>
    <mergeCell ref="AJ16:AJ17"/>
    <mergeCell ref="AK16:AK17"/>
    <mergeCell ref="AL16:AL17"/>
    <mergeCell ref="AM16:AM17"/>
    <mergeCell ref="AN16:AN17"/>
    <mergeCell ref="AO16:AO17"/>
  </mergeCells>
  <dataValidations count="5">
    <dataValidation type="list" allowBlank="1" showInputMessage="1" showErrorMessage="1" sqref="G5:J5" xr:uid="{00000000-0002-0000-0000-000000000000}">
      <formula1>Dependencias</formula1>
    </dataValidation>
    <dataValidation type="whole" allowBlank="1" showInputMessage="1" showErrorMessage="1" sqref="AQ18:AQ21 AQ10:AQ16 AD10:AO15" xr:uid="{00000000-0002-0000-0000-000001000000}">
      <formula1>0</formula1>
      <formula2>100000000000</formula2>
    </dataValidation>
    <dataValidation type="list" allowBlank="1" showInputMessage="1" showErrorMessage="1" sqref="K10:K19" xr:uid="{00000000-0002-0000-0000-000002000000}">
      <formula1>Rubro</formula1>
    </dataValidation>
    <dataValidation type="list" allowBlank="1" showInputMessage="1" showErrorMessage="1" sqref="N10:N15" xr:uid="{00000000-0002-0000-0000-000003000000}">
      <formula1>Anticorrupcion</formula1>
    </dataValidation>
    <dataValidation type="list" allowBlank="1" showInputMessage="1" showErrorMessage="1" sqref="M10:M15" xr:uid="{00000000-0002-0000-0000-000004000000}">
      <formula1>Administrativo</formula1>
    </dataValidation>
  </dataValidations>
  <printOptions horizontalCentered="1" verticalCentered="1"/>
  <pageMargins left="0.17" right="0.17" top="0.3" bottom="0.36" header="0.31496062992125984" footer="0.31496062992125984"/>
  <pageSetup paperSize="145" scale="15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'C:\Users\leonardo.gomez\ART\ART 2018\PLAN DE ACCION 2018\[Plan de Accion 2018 Direccion de Estructuracion de Proyectos borrador 2.xlsx]Listas'!#REF!</xm:f>
          </x14:formula1>
          <xm:sqref>B16</xm:sqref>
        </x14:dataValidation>
        <x14:dataValidation type="list" allowBlank="1" showInputMessage="1" showErrorMessage="1" xr:uid="{00000000-0002-0000-0000-000006000000}">
          <x14:formula1>
            <xm:f>'C:\Users\leonardo.gomez\AppData\Local\Microsoft\Windows\Temporary Internet Files\Content.Outlook\FH2WE1UE\[Plan de acción2.xlsx]Listas'!#REF!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zoomScale="55" zoomScaleNormal="55" workbookViewId="0">
      <selection activeCell="I10" sqref="I10"/>
    </sheetView>
  </sheetViews>
  <sheetFormatPr baseColWidth="10" defaultRowHeight="15" x14ac:dyDescent="0.25"/>
  <cols>
    <col min="1" max="1" width="29.7109375" customWidth="1"/>
    <col min="2" max="2" width="33.42578125" customWidth="1"/>
    <col min="5" max="5" width="43.7109375" customWidth="1"/>
    <col min="8" max="8" width="20.42578125" customWidth="1"/>
    <col min="9" max="9" width="27" customWidth="1"/>
  </cols>
  <sheetData>
    <row r="1" spans="1:9" ht="38.25" x14ac:dyDescent="0.25">
      <c r="A1" s="23" t="s">
        <v>8</v>
      </c>
      <c r="B1" s="33" t="s">
        <v>9</v>
      </c>
      <c r="C1" s="33" t="s">
        <v>10</v>
      </c>
      <c r="D1" s="97" t="s">
        <v>11</v>
      </c>
      <c r="E1" s="97"/>
      <c r="F1" s="33" t="s">
        <v>12</v>
      </c>
      <c r="G1" s="33" t="s">
        <v>13</v>
      </c>
      <c r="H1" s="33" t="s">
        <v>14</v>
      </c>
      <c r="I1" s="33" t="s">
        <v>16</v>
      </c>
    </row>
    <row r="2" spans="1:9" ht="25.5" x14ac:dyDescent="0.25">
      <c r="A2" s="119" t="s">
        <v>61</v>
      </c>
      <c r="B2" s="122" t="s">
        <v>76</v>
      </c>
      <c r="C2" s="122">
        <v>50</v>
      </c>
      <c r="D2" s="15">
        <v>1</v>
      </c>
      <c r="E2" s="16" t="s">
        <v>77</v>
      </c>
      <c r="F2" s="21">
        <v>43102</v>
      </c>
      <c r="G2" s="21">
        <v>43281</v>
      </c>
      <c r="H2" s="20">
        <v>26375767533</v>
      </c>
      <c r="I2" s="18" t="s">
        <v>82</v>
      </c>
    </row>
    <row r="3" spans="1:9" ht="25.5" x14ac:dyDescent="0.25">
      <c r="A3" s="120"/>
      <c r="B3" s="122"/>
      <c r="C3" s="122"/>
      <c r="D3" s="15">
        <v>2</v>
      </c>
      <c r="E3" s="16" t="s">
        <v>84</v>
      </c>
      <c r="F3" s="21">
        <v>43102</v>
      </c>
      <c r="G3" s="21">
        <v>43281</v>
      </c>
      <c r="H3" s="20">
        <f>27000000000-H2</f>
        <v>624232467</v>
      </c>
      <c r="I3" s="18" t="s">
        <v>88</v>
      </c>
    </row>
    <row r="4" spans="1:9" ht="25.5" x14ac:dyDescent="0.25">
      <c r="A4" s="120"/>
      <c r="B4" s="34" t="s">
        <v>78</v>
      </c>
      <c r="C4" s="34">
        <v>1200</v>
      </c>
      <c r="D4" s="15">
        <v>3</v>
      </c>
      <c r="E4" s="16" t="s">
        <v>87</v>
      </c>
      <c r="F4" s="21">
        <v>43146</v>
      </c>
      <c r="G4" s="21">
        <v>43220</v>
      </c>
      <c r="H4" s="19">
        <v>4500000000</v>
      </c>
      <c r="I4" s="18" t="s">
        <v>81</v>
      </c>
    </row>
    <row r="5" spans="1:9" x14ac:dyDescent="0.25">
      <c r="A5" s="120"/>
      <c r="B5" s="34" t="s">
        <v>79</v>
      </c>
      <c r="C5" s="34">
        <v>300</v>
      </c>
      <c r="D5" s="15">
        <v>4</v>
      </c>
      <c r="E5" s="16" t="s">
        <v>90</v>
      </c>
      <c r="F5" s="21">
        <v>43220</v>
      </c>
      <c r="G5" s="21">
        <v>43250</v>
      </c>
      <c r="H5" s="19">
        <v>0</v>
      </c>
      <c r="I5" s="18" t="s">
        <v>85</v>
      </c>
    </row>
    <row r="6" spans="1:9" ht="25.5" x14ac:dyDescent="0.25">
      <c r="A6" s="120"/>
      <c r="B6" s="34" t="s">
        <v>80</v>
      </c>
      <c r="C6" s="34">
        <v>270</v>
      </c>
      <c r="D6" s="15">
        <v>5</v>
      </c>
      <c r="E6" s="16" t="s">
        <v>91</v>
      </c>
      <c r="F6" s="21">
        <v>43160</v>
      </c>
      <c r="G6" s="21">
        <v>43405</v>
      </c>
      <c r="H6" s="19">
        <v>0</v>
      </c>
      <c r="I6" s="18" t="s">
        <v>86</v>
      </c>
    </row>
    <row r="7" spans="1:9" ht="25.5" x14ac:dyDescent="0.25">
      <c r="A7" s="120"/>
      <c r="B7" s="34" t="s">
        <v>92</v>
      </c>
      <c r="C7" s="22">
        <v>1</v>
      </c>
      <c r="D7" s="15">
        <v>6</v>
      </c>
      <c r="E7" s="16" t="s">
        <v>83</v>
      </c>
      <c r="F7" s="21">
        <v>43112</v>
      </c>
      <c r="G7" s="21">
        <v>43343</v>
      </c>
      <c r="H7" s="19">
        <v>0</v>
      </c>
      <c r="I7" s="18" t="s">
        <v>89</v>
      </c>
    </row>
    <row r="8" spans="1:9" ht="89.25" x14ac:dyDescent="0.25">
      <c r="A8" s="121"/>
      <c r="B8" s="34" t="s">
        <v>109</v>
      </c>
      <c r="C8" s="22">
        <v>1</v>
      </c>
      <c r="D8" s="15">
        <v>7</v>
      </c>
      <c r="E8" s="16" t="s">
        <v>108</v>
      </c>
      <c r="F8" s="21">
        <v>43112</v>
      </c>
      <c r="G8" s="21">
        <v>43343</v>
      </c>
      <c r="H8" s="35">
        <v>0</v>
      </c>
      <c r="I8" s="18" t="s">
        <v>89</v>
      </c>
    </row>
    <row r="9" spans="1:9" ht="25.5" x14ac:dyDescent="0.25">
      <c r="A9" s="119" t="s">
        <v>72</v>
      </c>
      <c r="B9" s="34" t="s">
        <v>93</v>
      </c>
      <c r="C9" s="34">
        <v>5</v>
      </c>
      <c r="D9" s="15">
        <v>1</v>
      </c>
      <c r="E9" s="16" t="s">
        <v>94</v>
      </c>
      <c r="F9" s="115">
        <v>43191</v>
      </c>
      <c r="G9" s="115">
        <v>43465</v>
      </c>
      <c r="H9" s="117">
        <v>1000000000</v>
      </c>
      <c r="I9" s="18" t="s">
        <v>95</v>
      </c>
    </row>
    <row r="10" spans="1:9" ht="38.25" x14ac:dyDescent="0.25">
      <c r="A10" s="120"/>
      <c r="B10" s="34" t="s">
        <v>96</v>
      </c>
      <c r="C10" s="34">
        <v>280</v>
      </c>
      <c r="D10" s="15">
        <v>2</v>
      </c>
      <c r="E10" s="16" t="s">
        <v>97</v>
      </c>
      <c r="F10" s="116"/>
      <c r="G10" s="116"/>
      <c r="H10" s="118"/>
      <c r="I10" s="18" t="s">
        <v>95</v>
      </c>
    </row>
    <row r="11" spans="1:9" ht="89.25" x14ac:dyDescent="0.25">
      <c r="A11" s="120"/>
      <c r="B11" s="34" t="s">
        <v>98</v>
      </c>
      <c r="C11" s="34">
        <v>3175</v>
      </c>
      <c r="D11" s="15">
        <v>3</v>
      </c>
      <c r="E11" s="16" t="s">
        <v>99</v>
      </c>
      <c r="F11" s="21">
        <v>43132</v>
      </c>
      <c r="G11" s="21">
        <v>43465</v>
      </c>
      <c r="H11" s="19">
        <v>2500000000</v>
      </c>
      <c r="I11" s="18" t="s">
        <v>95</v>
      </c>
    </row>
    <row r="12" spans="1:9" ht="38.25" x14ac:dyDescent="0.25">
      <c r="A12" s="120"/>
      <c r="B12" s="34" t="s">
        <v>100</v>
      </c>
      <c r="C12" s="22">
        <v>1</v>
      </c>
      <c r="D12" s="15">
        <v>4</v>
      </c>
      <c r="E12" s="16" t="s">
        <v>101</v>
      </c>
      <c r="F12" s="21">
        <v>43132</v>
      </c>
      <c r="G12" s="21">
        <v>43465</v>
      </c>
      <c r="H12" s="19">
        <v>1500000000</v>
      </c>
      <c r="I12" s="18" t="s">
        <v>102</v>
      </c>
    </row>
    <row r="13" spans="1:9" ht="51" x14ac:dyDescent="0.25">
      <c r="A13" s="120"/>
      <c r="B13" s="38" t="s">
        <v>106</v>
      </c>
      <c r="C13" s="22">
        <v>1</v>
      </c>
      <c r="D13" s="15">
        <v>5</v>
      </c>
      <c r="E13" s="16" t="s">
        <v>110</v>
      </c>
      <c r="F13" s="37">
        <v>43132</v>
      </c>
      <c r="G13" s="37">
        <v>43343</v>
      </c>
      <c r="H13" s="19">
        <v>0</v>
      </c>
      <c r="I13" s="36" t="s">
        <v>103</v>
      </c>
    </row>
    <row r="14" spans="1:9" ht="51" x14ac:dyDescent="0.25">
      <c r="A14" s="121"/>
      <c r="B14" s="34" t="s">
        <v>107</v>
      </c>
      <c r="C14" s="22">
        <v>1</v>
      </c>
      <c r="D14" s="15">
        <v>6</v>
      </c>
      <c r="E14" s="16" t="s">
        <v>111</v>
      </c>
      <c r="F14" s="37">
        <v>43132</v>
      </c>
      <c r="G14" s="37">
        <v>43343</v>
      </c>
      <c r="H14" s="19">
        <v>0</v>
      </c>
      <c r="I14" s="36" t="s">
        <v>103</v>
      </c>
    </row>
  </sheetData>
  <mergeCells count="8">
    <mergeCell ref="G9:G10"/>
    <mergeCell ref="H9:H10"/>
    <mergeCell ref="D1:E1"/>
    <mergeCell ref="A2:A8"/>
    <mergeCell ref="B2:B3"/>
    <mergeCell ref="C2:C3"/>
    <mergeCell ref="A9:A14"/>
    <mergeCell ref="F9:F10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9" t="s">
        <v>39</v>
      </c>
      <c r="B1" s="10"/>
    </row>
    <row r="2" spans="1:2" x14ac:dyDescent="0.25">
      <c r="A2" s="11" t="s">
        <v>40</v>
      </c>
      <c r="B2" s="10"/>
    </row>
    <row r="3" spans="1:2" x14ac:dyDescent="0.25">
      <c r="A3" s="11" t="s">
        <v>3</v>
      </c>
      <c r="B3" s="10"/>
    </row>
    <row r="4" spans="1:2" x14ac:dyDescent="0.25">
      <c r="A4" s="11" t="s">
        <v>41</v>
      </c>
      <c r="B4" s="10"/>
    </row>
    <row r="5" spans="1:2" x14ac:dyDescent="0.25">
      <c r="A5" s="11" t="s">
        <v>42</v>
      </c>
      <c r="B5" s="10"/>
    </row>
    <row r="6" spans="1:2" x14ac:dyDescent="0.25">
      <c r="A6" s="11" t="s">
        <v>43</v>
      </c>
      <c r="B6" s="10"/>
    </row>
    <row r="7" spans="1:2" x14ac:dyDescent="0.25">
      <c r="A7" s="11" t="s">
        <v>44</v>
      </c>
      <c r="B7" s="10"/>
    </row>
    <row r="8" spans="1:2" x14ac:dyDescent="0.25">
      <c r="A8" s="11" t="s">
        <v>45</v>
      </c>
      <c r="B8" s="10"/>
    </row>
    <row r="9" spans="1:2" x14ac:dyDescent="0.25">
      <c r="A9" s="11" t="s">
        <v>46</v>
      </c>
      <c r="B9" s="10"/>
    </row>
    <row r="10" spans="1:2" x14ac:dyDescent="0.25">
      <c r="A10" s="11" t="s">
        <v>47</v>
      </c>
      <c r="B10" s="10"/>
    </row>
    <row r="11" spans="1:2" x14ac:dyDescent="0.25">
      <c r="A11" s="12"/>
      <c r="B11" s="10"/>
    </row>
    <row r="12" spans="1:2" ht="16.5" x14ac:dyDescent="0.25">
      <c r="A12" s="9" t="s">
        <v>48</v>
      </c>
      <c r="B12" s="9" t="s">
        <v>49</v>
      </c>
    </row>
    <row r="13" spans="1:2" ht="49.5" x14ac:dyDescent="0.25">
      <c r="A13" s="13" t="s">
        <v>54</v>
      </c>
      <c r="B13" s="13" t="s">
        <v>60</v>
      </c>
    </row>
    <row r="14" spans="1:2" ht="33" x14ac:dyDescent="0.25">
      <c r="A14" s="13" t="s">
        <v>55</v>
      </c>
      <c r="B14" s="13" t="s">
        <v>61</v>
      </c>
    </row>
    <row r="15" spans="1:2" ht="66" x14ac:dyDescent="0.25">
      <c r="A15" s="13" t="s">
        <v>56</v>
      </c>
      <c r="B15" s="13" t="s">
        <v>72</v>
      </c>
    </row>
    <row r="16" spans="1:2" ht="33" x14ac:dyDescent="0.25">
      <c r="A16" s="13" t="s">
        <v>57</v>
      </c>
      <c r="B16" s="13" t="s">
        <v>73</v>
      </c>
    </row>
    <row r="17" spans="1:2" ht="49.5" x14ac:dyDescent="0.25">
      <c r="A17" s="13" t="s">
        <v>58</v>
      </c>
      <c r="B17" s="13" t="s">
        <v>62</v>
      </c>
    </row>
    <row r="18" spans="1:2" ht="49.5" x14ac:dyDescent="0.25">
      <c r="A18" s="13" t="s">
        <v>59</v>
      </c>
      <c r="B18" s="13" t="s">
        <v>63</v>
      </c>
    </row>
    <row r="19" spans="1:2" x14ac:dyDescent="0.25">
      <c r="A19" s="12"/>
      <c r="B19" s="10"/>
    </row>
    <row r="20" spans="1:2" x14ac:dyDescent="0.25">
      <c r="A20" s="12"/>
      <c r="B20" s="10"/>
    </row>
    <row r="21" spans="1:2" ht="16.5" x14ac:dyDescent="0.25">
      <c r="A21" s="9" t="s">
        <v>50</v>
      </c>
      <c r="B21" s="10"/>
    </row>
    <row r="22" spans="1:2" ht="60" x14ac:dyDescent="0.25">
      <c r="A22" s="14" t="s">
        <v>64</v>
      </c>
      <c r="B22" s="10"/>
    </row>
    <row r="23" spans="1:2" ht="60" x14ac:dyDescent="0.25">
      <c r="A23" s="14" t="s">
        <v>65</v>
      </c>
      <c r="B23" s="10"/>
    </row>
    <row r="24" spans="1:2" ht="45" x14ac:dyDescent="0.25">
      <c r="A24" s="14" t="s">
        <v>66</v>
      </c>
      <c r="B24" s="10"/>
    </row>
    <row r="25" spans="1:2" ht="45" x14ac:dyDescent="0.25">
      <c r="A25" s="14" t="s">
        <v>67</v>
      </c>
      <c r="B25" s="10"/>
    </row>
    <row r="26" spans="1:2" ht="60" x14ac:dyDescent="0.25">
      <c r="A26" s="14" t="s">
        <v>68</v>
      </c>
      <c r="B26" s="10"/>
    </row>
    <row r="27" spans="1:2" ht="45" x14ac:dyDescent="0.25">
      <c r="A27" s="14" t="s">
        <v>69</v>
      </c>
      <c r="B27" s="10"/>
    </row>
    <row r="28" spans="1:2" ht="16.5" x14ac:dyDescent="0.25">
      <c r="A28" s="13" t="s">
        <v>37</v>
      </c>
      <c r="B28" s="10"/>
    </row>
    <row r="29" spans="1:2" x14ac:dyDescent="0.25">
      <c r="A29" s="10"/>
      <c r="B29" s="10"/>
    </row>
    <row r="30" spans="1:2" x14ac:dyDescent="0.25">
      <c r="A30" s="10"/>
      <c r="B30" s="10"/>
    </row>
    <row r="31" spans="1:2" ht="16.5" x14ac:dyDescent="0.25">
      <c r="A31" s="9" t="s">
        <v>51</v>
      </c>
      <c r="B31" s="10"/>
    </row>
    <row r="32" spans="1:2" ht="16.5" x14ac:dyDescent="0.25">
      <c r="A32" s="13" t="s">
        <v>32</v>
      </c>
      <c r="B32" s="10"/>
    </row>
    <row r="33" spans="1:2" ht="16.5" x14ac:dyDescent="0.25">
      <c r="A33" s="13" t="s">
        <v>34</v>
      </c>
      <c r="B33" s="10"/>
    </row>
    <row r="34" spans="1:2" ht="16.5" x14ac:dyDescent="0.25">
      <c r="A34" s="13" t="s">
        <v>38</v>
      </c>
      <c r="B34" s="10"/>
    </row>
    <row r="35" spans="1:2" ht="16.5" x14ac:dyDescent="0.25">
      <c r="A35" s="13" t="s">
        <v>52</v>
      </c>
      <c r="B35" s="10"/>
    </row>
    <row r="36" spans="1:2" ht="16.5" x14ac:dyDescent="0.25">
      <c r="A36" s="13" t="s">
        <v>36</v>
      </c>
      <c r="B36" s="10"/>
    </row>
    <row r="37" spans="1:2" x14ac:dyDescent="0.25">
      <c r="A37" s="10"/>
      <c r="B37" s="10"/>
    </row>
    <row r="38" spans="1:2" ht="16.5" x14ac:dyDescent="0.25">
      <c r="A38" s="9" t="s">
        <v>53</v>
      </c>
      <c r="B38" s="10"/>
    </row>
    <row r="39" spans="1:2" ht="16.5" x14ac:dyDescent="0.25">
      <c r="A39" s="13" t="s">
        <v>35</v>
      </c>
      <c r="B39" s="10"/>
    </row>
    <row r="40" spans="1:2" ht="16.5" x14ac:dyDescent="0.25">
      <c r="A40" s="13" t="s">
        <v>33</v>
      </c>
      <c r="B4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Plan_Accion_DEP</vt:lpstr>
      <vt:lpstr>Hoja1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2018-04-11T16:11:03Z</cp:lastPrinted>
  <dcterms:created xsi:type="dcterms:W3CDTF">2018-01-29T14:53:07Z</dcterms:created>
  <dcterms:modified xsi:type="dcterms:W3CDTF">2019-01-31T16:04:55Z</dcterms:modified>
</cp:coreProperties>
</file>