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o.donado\Documents\ART 2017\PLAN DE ACCION 2017\"/>
    </mc:Choice>
  </mc:AlternateContent>
  <bookViews>
    <workbookView xWindow="0" yWindow="0" windowWidth="20490" windowHeight="7755"/>
  </bookViews>
  <sheets>
    <sheet name="PLAN ACCIÓN" sheetId="1" r:id="rId1"/>
    <sheet name="Listas" sheetId="2" state="hidden" r:id="rId2"/>
  </sheets>
  <definedNames>
    <definedName name="_xlnm.Print_Area" localSheetId="0">'PLAN ACCIÓN'!$A$1:$N$20</definedName>
  </definedNames>
  <calcPr calcId="171027"/>
</workbook>
</file>

<file path=xl/calcChain.xml><?xml version="1.0" encoding="utf-8"?>
<calcChain xmlns="http://schemas.openxmlformats.org/spreadsheetml/2006/main">
  <c r="AA20" i="1" l="1"/>
  <c r="AA19" i="1"/>
  <c r="AO20" i="1" l="1"/>
  <c r="AO19" i="1"/>
  <c r="AO18" i="1"/>
  <c r="AO17" i="1"/>
  <c r="AO16" i="1"/>
  <c r="AO15" i="1"/>
  <c r="AO14" i="1"/>
  <c r="AO13" i="1"/>
  <c r="AO12" i="1"/>
  <c r="AO11" i="1"/>
  <c r="AO10" i="1"/>
  <c r="AA16" i="1"/>
  <c r="AA15" i="1"/>
  <c r="AA18" i="1" l="1"/>
  <c r="AA14" i="1" l="1"/>
  <c r="AA13" i="1"/>
  <c r="AA12" i="1"/>
  <c r="AA11" i="1"/>
  <c r="AA10" i="1"/>
  <c r="J13" i="1" l="1"/>
  <c r="J10" i="1"/>
  <c r="J19" i="1"/>
  <c r="C10" i="1" l="1"/>
  <c r="C18" i="1"/>
  <c r="C15" i="1"/>
</calcChain>
</file>

<file path=xl/sharedStrings.xml><?xml version="1.0" encoding="utf-8"?>
<sst xmlns="http://schemas.openxmlformats.org/spreadsheetml/2006/main" count="141" uniqueCount="104">
  <si>
    <t>No.</t>
  </si>
  <si>
    <t>Fuente de verificación</t>
  </si>
  <si>
    <t>VIGENCIA</t>
  </si>
  <si>
    <t>Actividad</t>
  </si>
  <si>
    <t>AGENCIA DE RENOVACIÓN DEL TERRITORIO</t>
  </si>
  <si>
    <t>Producto</t>
  </si>
  <si>
    <t>Fecha de Inicio</t>
  </si>
  <si>
    <t>Fecha de Finalización</t>
  </si>
  <si>
    <t>Política de Desarrollo Administrativo</t>
  </si>
  <si>
    <t>Plan Anticorrupción y de Atención al Ciudadano</t>
  </si>
  <si>
    <t>Rubro</t>
  </si>
  <si>
    <t>FORMATO: PLAN DE ACCIÓN</t>
  </si>
  <si>
    <t>2017</t>
  </si>
  <si>
    <t>DIRECCIÓN GENERAL</t>
  </si>
  <si>
    <t>DIRECCIÓN DE INTERVENCIÓN EN EL TERRITORIO</t>
  </si>
  <si>
    <t>DIRECCIÓN DE ESTRUCTURACIÓN DE PROYECTOS</t>
  </si>
  <si>
    <t>DIRECCIÓN DE EVALUACIÓN Y EJECUCIÓN DE PROYECTOS</t>
  </si>
  <si>
    <t>OFICINA DE PLANEACIÓN</t>
  </si>
  <si>
    <t>OFICINA DE COMUNICACIONES</t>
  </si>
  <si>
    <t>OFICINA JURÍDICA</t>
  </si>
  <si>
    <t>CONTROL INTERNO</t>
  </si>
  <si>
    <t>DEPENDENCIAS</t>
  </si>
  <si>
    <t>Garantizar la participación de los actores de los territorios para la construcción de una visión de futuro, la planeación de iniciativas y acciones concretas y su ejecución y seguimiento.</t>
  </si>
  <si>
    <t>Proveer bienes y servicios públicos a los territorios para mejorar la calidad de vida de su población</t>
  </si>
  <si>
    <t>Implementar estrategias de desarrollo productivo sostenible y generación de ingresos para las comunidades en las zonas priorizadas de posconflicto</t>
  </si>
  <si>
    <t>Aumentar las capacidades de gobernanza y gobernabilidad de las entidades territoriales y las organizaciones sociales y productivas</t>
  </si>
  <si>
    <t>Asegurar la concurrencia efectiva de los actores estratégicos en la toma de decisiones y en la ejecución de las acciones orientadas a la renovación territorial</t>
  </si>
  <si>
    <t>Fortalecer los recursos institucionales para garantizar una gestión efectiva que responda a las necesidades de los clientes con altos estándares de calidad</t>
  </si>
  <si>
    <t>50 Planes Veredales de Renovación Territorial</t>
  </si>
  <si>
    <t>50 núcleos veredales con Pequeña Infraestructura Comunitaria</t>
  </si>
  <si>
    <t>2000 hogares en 25 municipios</t>
  </si>
  <si>
    <t>50 municipios con fortalecimiento institucional</t>
  </si>
  <si>
    <t>3 alianzas en 3 municipios</t>
  </si>
  <si>
    <t>Políticas de buen gobierno definidas e implementadas</t>
  </si>
  <si>
    <t>OBJETIVOS ESTRATÉGICOS</t>
  </si>
  <si>
    <t>METAS DE PLAN ESTRATÉGICO</t>
  </si>
  <si>
    <t>Meta del Plan Estratégico a la que contribuye</t>
  </si>
  <si>
    <t>RUBRO</t>
  </si>
  <si>
    <t>0212-1000-1. Implementación de actividades de desarrollo económico de familias, comunidades y territorios afectados por la presencia de cultivos de uso ilícito y conflicto armado.</t>
  </si>
  <si>
    <t>0212-1000-4. Implementación de obras de pequeña y mediana infraestructura para el desarrollo de los territorios afectados por el conflicto armado y cultivos de uso ilícito.</t>
  </si>
  <si>
    <t>0212-1000-3. Implementación de actividades de fortalecimiento institucional, social y comunitario en zonas afectadas por el conflicto armado y por los cultivos de uso ilicito.</t>
  </si>
  <si>
    <t>POLÍTICA DE DESARROLLO ADMINISTRATIVO</t>
  </si>
  <si>
    <t>Gestión misional y de Gobierno</t>
  </si>
  <si>
    <t>Transparencia, participación y servicio al ciudadano</t>
  </si>
  <si>
    <t>Eficiencia Administrativa</t>
  </si>
  <si>
    <t>Talento Humano</t>
  </si>
  <si>
    <t>Gestión Financiera</t>
  </si>
  <si>
    <t>SI</t>
  </si>
  <si>
    <t>NO</t>
  </si>
  <si>
    <t>PLAN ANTICORRUPCIÓN Y DE ATENCIÓN AL CIUDADANO</t>
  </si>
  <si>
    <t>A102. Servicios Personales Indirectos</t>
  </si>
  <si>
    <t>NOMBRE DIRECCIÓN/OFICINA</t>
  </si>
  <si>
    <t>Meta Anual</t>
  </si>
  <si>
    <t>Objetivo Estrategico</t>
  </si>
  <si>
    <t>SECRETARÍA GENERAL</t>
  </si>
  <si>
    <t>Recursos Financieros requeridos
(Cifras en pesos)</t>
  </si>
  <si>
    <t>Diseñar instrumentos metodológicos</t>
  </si>
  <si>
    <t>Implementar los mecanismos de comunicación</t>
  </si>
  <si>
    <t>Realizar  diagnósticos y caracterizaciones territoriales</t>
  </si>
  <si>
    <t xml:space="preserve">Elaborar  participativamente los planes veredales de renovación </t>
  </si>
  <si>
    <t>Planes participativos para la implementación de Pequeña Infraestructura Comunitaria - PIC</t>
  </si>
  <si>
    <t>Planes Veredales de Renovación Territorial</t>
  </si>
  <si>
    <t>Realizar monitoreo y seguimiento a la ejecución de los proyectos</t>
  </si>
  <si>
    <t>Apoyar administrativamente las actividades del proyecto</t>
  </si>
  <si>
    <t xml:space="preserve">Facilitar los espacios para definir participativamente los proyectos de iniciativas  sociales y comunitarias </t>
  </si>
  <si>
    <t xml:space="preserve">Formulación de proyectos de dotación de iniciativas sociales y comunitarias </t>
  </si>
  <si>
    <t>Realizar diagnósticos de capacidades de las organizaciones sociales y productivas</t>
  </si>
  <si>
    <t>Implementar Alianzas Estratégicas Interadministrativas para la ejecución de proyectos de fortalecimiento institucional, social y comunitario.</t>
  </si>
  <si>
    <t>Documento con mecanismos de comunicación</t>
  </si>
  <si>
    <t>Documento con instrumentos metodológicos</t>
  </si>
  <si>
    <t>Documento de diágnosticos y caracterizaciones territoriales</t>
  </si>
  <si>
    <t>Planes Veredales de Renovación</t>
  </si>
  <si>
    <t>Proyectos de Dotación</t>
  </si>
  <si>
    <t>Actas de reuniones</t>
  </si>
  <si>
    <t>Documentos de diagnósticos de las organizaciones</t>
  </si>
  <si>
    <t>Contratos suscritos</t>
  </si>
  <si>
    <t>Actas de Seguimiento</t>
  </si>
  <si>
    <t>CDP</t>
  </si>
  <si>
    <t>Municipios intervenidos</t>
  </si>
  <si>
    <t>SEGUIMIENTO EJECUCIÓN META</t>
  </si>
  <si>
    <t>SEGUIMIENTO EJECUCIÓN PRESUPUESTAL
Cifras en millones de pesos</t>
  </si>
  <si>
    <t>ENERO</t>
  </si>
  <si>
    <t>FEBRERO</t>
  </si>
  <si>
    <t>MARZO</t>
  </si>
  <si>
    <t>ABRIL</t>
  </si>
  <si>
    <t>MAYO</t>
  </si>
  <si>
    <t>% Avance</t>
  </si>
  <si>
    <t>OBSERVACIONES</t>
  </si>
  <si>
    <t>JUNIO</t>
  </si>
  <si>
    <t>JULIO</t>
  </si>
  <si>
    <t>AGOSTO</t>
  </si>
  <si>
    <t>SEPTIEMBRE</t>
  </si>
  <si>
    <t>Financiado con recursos Convenio UNODC COL K53</t>
  </si>
  <si>
    <t>OCTUBRE</t>
  </si>
  <si>
    <t>NOVIEMBRE</t>
  </si>
  <si>
    <t>DICIEMBRE</t>
  </si>
  <si>
    <t xml:space="preserve"> </t>
  </si>
  <si>
    <t>Se diseñaron los documentos metodológicos respectivos.</t>
  </si>
  <si>
    <t>Se implementaron los mecanismos de comunicación necesarios.</t>
  </si>
  <si>
    <t>Se realizaron los diagnósticos y caracterizaciones territoriales.</t>
  </si>
  <si>
    <t>Financiado con Recursos DEP - PNUD. Se apoyaron 38 organizaciones de productores.</t>
  </si>
  <si>
    <t>No se financió esta actividad.</t>
  </si>
  <si>
    <t>Se ajustaron los recursos necesarios para financiar este rubro, en el que se incluyen los víaticos, gastos de viaje y desplazamiento de los funcionarios y contratistas de la DIT pára la construcción de los PCTR..</t>
  </si>
  <si>
    <t>Se suscribieron 27 Pactos Comunitarios para la Transformación Regional - PCTR (antes Planes Veredales de Renovación)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</si>
</sst>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\ * #,##0.00_);_(&quot;$&quot;\ * \(#,##0.00\);_(&quot;$&quot;\ * &quot;-&quot;??_);_(@_)"/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3E7"/>
        <bgColor indexed="41"/>
      </patternFill>
    </fill>
    <fill>
      <patternFill patternType="solid">
        <fgColor rgb="FFF8B2BC"/>
        <bgColor indexed="41"/>
      </patternFill>
    </fill>
    <fill>
      <patternFill patternType="solid">
        <fgColor rgb="FFF28E9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44" fontId="6" fillId="3" borderId="1" xfId="2" applyFont="1" applyFill="1" applyBorder="1" applyAlignment="1">
      <alignment horizontal="left" vertical="center" wrapText="1"/>
    </xf>
    <xf numFmtId="44" fontId="7" fillId="3" borderId="1" xfId="2" applyFont="1" applyFill="1" applyBorder="1" applyAlignment="1">
      <alignment horizontal="left" vertical="center" wrapText="1"/>
    </xf>
    <xf numFmtId="44" fontId="8" fillId="3" borderId="1" xfId="2" applyFont="1" applyFill="1" applyBorder="1" applyAlignment="1">
      <alignment horizontal="left" vertical="center" wrapText="1"/>
    </xf>
    <xf numFmtId="0" fontId="0" fillId="3" borderId="0" xfId="0" applyFill="1"/>
    <xf numFmtId="0" fontId="1" fillId="3" borderId="0" xfId="0" applyFont="1" applyFill="1"/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vertical="center" wrapText="1"/>
    </xf>
    <xf numFmtId="3" fontId="3" fillId="0" borderId="4" xfId="0" applyNumberFormat="1" applyFont="1" applyFill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0" fillId="7" borderId="11" xfId="0" applyFont="1" applyFill="1" applyBorder="1" applyAlignment="1" applyProtection="1">
      <alignment horizontal="center" vertical="center" wrapText="1"/>
    </xf>
    <xf numFmtId="0" fontId="10" fillId="7" borderId="12" xfId="0" applyFont="1" applyFill="1" applyBorder="1" applyAlignment="1" applyProtection="1">
      <alignment horizontal="center" vertical="center" wrapText="1"/>
    </xf>
    <xf numFmtId="0" fontId="10" fillId="7" borderId="13" xfId="0" applyFont="1" applyFill="1" applyBorder="1" applyAlignment="1" applyProtection="1">
      <alignment horizontal="center" vertical="center" wrapText="1"/>
    </xf>
    <xf numFmtId="0" fontId="9" fillId="8" borderId="14" xfId="0" applyFont="1" applyFill="1" applyBorder="1" applyAlignment="1" applyProtection="1">
      <alignment horizontal="center" vertical="center" wrapText="1"/>
    </xf>
    <xf numFmtId="0" fontId="10" fillId="9" borderId="11" xfId="0" applyFont="1" applyFill="1" applyBorder="1" applyAlignment="1" applyProtection="1">
      <alignment horizontal="center" vertical="center" wrapText="1"/>
    </xf>
    <xf numFmtId="0" fontId="10" fillId="9" borderId="12" xfId="0" applyFont="1" applyFill="1" applyBorder="1" applyAlignment="1" applyProtection="1">
      <alignment horizontal="center" vertical="center" wrapText="1"/>
    </xf>
    <xf numFmtId="0" fontId="10" fillId="9" borderId="13" xfId="0" applyFont="1" applyFill="1" applyBorder="1" applyAlignment="1" applyProtection="1">
      <alignment horizontal="center" vertical="center" wrapText="1"/>
    </xf>
    <xf numFmtId="0" fontId="9" fillId="10" borderId="14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1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13" xfId="0" applyFont="1" applyFill="1" applyBorder="1" applyAlignment="1" applyProtection="1">
      <alignment vertical="center" wrapText="1"/>
      <protection locked="0"/>
    </xf>
    <xf numFmtId="10" fontId="3" fillId="0" borderId="24" xfId="0" applyNumberFormat="1" applyFont="1" applyBorder="1" applyAlignment="1" applyProtection="1">
      <alignment vertical="center" wrapText="1"/>
      <protection locked="0"/>
    </xf>
    <xf numFmtId="10" fontId="3" fillId="0" borderId="21" xfId="0" applyNumberFormat="1" applyFont="1" applyBorder="1" applyAlignment="1" applyProtection="1">
      <alignment vertical="center" wrapText="1"/>
      <protection locked="0"/>
    </xf>
    <xf numFmtId="10" fontId="3" fillId="0" borderId="14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11" fillId="11" borderId="22" xfId="0" applyFont="1" applyFill="1" applyBorder="1" applyAlignment="1" applyProtection="1">
      <alignment horizontal="center" vertical="center" wrapText="1"/>
    </xf>
    <xf numFmtId="0" fontId="11" fillId="11" borderId="24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64" fontId="3" fillId="0" borderId="22" xfId="0" applyNumberFormat="1" applyFont="1" applyBorder="1" applyAlignment="1" applyProtection="1">
      <alignment vertical="center" wrapText="1"/>
    </xf>
    <xf numFmtId="164" fontId="3" fillId="0" borderId="23" xfId="0" applyNumberFormat="1" applyFont="1" applyBorder="1" applyAlignment="1" applyProtection="1">
      <alignment vertical="center" wrapText="1"/>
    </xf>
    <xf numFmtId="164" fontId="3" fillId="0" borderId="25" xfId="0" applyNumberFormat="1" applyFont="1" applyBorder="1" applyAlignment="1" applyProtection="1">
      <alignment vertical="center" wrapText="1"/>
      <protection locked="0"/>
    </xf>
    <xf numFmtId="164" fontId="3" fillId="0" borderId="20" xfId="0" applyNumberFormat="1" applyFont="1" applyBorder="1" applyAlignment="1" applyProtection="1">
      <alignment vertical="center" wrapText="1"/>
    </xf>
    <xf numFmtId="164" fontId="3" fillId="0" borderId="1" xfId="0" applyNumberFormat="1" applyFont="1" applyBorder="1" applyAlignment="1" applyProtection="1">
      <alignment vertical="center" wrapText="1"/>
    </xf>
    <xf numFmtId="164" fontId="3" fillId="0" borderId="2" xfId="0" applyNumberFormat="1" applyFont="1" applyBorder="1" applyAlignment="1" applyProtection="1">
      <alignment vertical="center" wrapText="1"/>
      <protection locked="0"/>
    </xf>
    <xf numFmtId="164" fontId="3" fillId="0" borderId="11" xfId="0" applyNumberFormat="1" applyFont="1" applyBorder="1" applyAlignment="1" applyProtection="1">
      <alignment vertical="center" wrapText="1"/>
    </xf>
    <xf numFmtId="164" fontId="3" fillId="0" borderId="12" xfId="0" applyNumberFormat="1" applyFont="1" applyBorder="1" applyAlignment="1" applyProtection="1">
      <alignment vertical="center" wrapText="1"/>
    </xf>
    <xf numFmtId="164" fontId="3" fillId="0" borderId="13" xfId="0" applyNumberFormat="1" applyFont="1" applyBorder="1" applyAlignment="1" applyProtection="1">
      <alignment vertical="center" wrapText="1"/>
      <protection locked="0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28E98"/>
      <color rgb="FFF8B2BC"/>
      <color rgb="FFFBCDD4"/>
      <color rgb="FFF5A9B0"/>
      <color rgb="FFFDE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84668</xdr:rowOff>
    </xdr:from>
    <xdr:to>
      <xdr:col>4</xdr:col>
      <xdr:colOff>476250</xdr:colOff>
      <xdr:row>3</xdr:row>
      <xdr:rowOff>64505</xdr:rowOff>
    </xdr:to>
    <xdr:pic>
      <xdr:nvPicPr>
        <xdr:cNvPr id="3" name="Imagen 2" descr="cid:image001.jpg@01D27BA3.E96287C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4668"/>
          <a:ext cx="4529666" cy="815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R20"/>
  <sheetViews>
    <sheetView showGridLines="0" tabSelected="1" zoomScale="90" zoomScaleNormal="90" workbookViewId="0">
      <selection sqref="A1:C2"/>
    </sheetView>
  </sheetViews>
  <sheetFormatPr baseColWidth="10" defaultColWidth="11.42578125" defaultRowHeight="12.75" x14ac:dyDescent="0.25"/>
  <cols>
    <col min="1" max="1" width="6.42578125" style="9" bestFit="1" customWidth="1"/>
    <col min="2" max="2" width="26.140625" style="9" customWidth="1"/>
    <col min="3" max="3" width="15.42578125" style="14" customWidth="1"/>
    <col min="4" max="4" width="13.7109375" style="14" customWidth="1"/>
    <col min="5" max="5" width="7.7109375" style="14" customWidth="1"/>
    <col min="6" max="6" width="5.28515625" style="9" customWidth="1"/>
    <col min="7" max="7" width="20.85546875" style="9" customWidth="1"/>
    <col min="8" max="8" width="13.28515625" style="9" customWidth="1"/>
    <col min="9" max="9" width="12.7109375" style="9" customWidth="1"/>
    <col min="10" max="10" width="20.7109375" style="9" customWidth="1"/>
    <col min="11" max="11" width="37.28515625" style="9" customWidth="1"/>
    <col min="12" max="13" width="19" style="9" customWidth="1"/>
    <col min="14" max="14" width="19.42578125" style="9" customWidth="1"/>
    <col min="15" max="27" width="11.42578125" style="9"/>
    <col min="28" max="28" width="1" style="9" customWidth="1"/>
    <col min="29" max="39" width="11.42578125" style="9"/>
    <col min="40" max="40" width="11.7109375" style="9" customWidth="1"/>
    <col min="41" max="41" width="11.42578125" style="9"/>
    <col min="42" max="42" width="1" style="9" customWidth="1"/>
    <col min="43" max="44" width="50.5703125" style="9" customWidth="1"/>
    <col min="45" max="16384" width="11.42578125" style="9"/>
  </cols>
  <sheetData>
    <row r="1" spans="1:44" ht="26.25" customHeight="1" x14ac:dyDescent="0.25">
      <c r="A1" s="76"/>
      <c r="B1" s="76"/>
      <c r="C1" s="76"/>
      <c r="D1" s="75" t="s">
        <v>11</v>
      </c>
      <c r="E1" s="75"/>
      <c r="F1" s="75"/>
      <c r="G1" s="75"/>
      <c r="H1" s="75"/>
      <c r="I1" s="75"/>
      <c r="J1" s="75"/>
      <c r="K1" s="75"/>
      <c r="L1" s="75"/>
      <c r="M1" s="75"/>
    </row>
    <row r="2" spans="1:44" ht="26.25" customHeight="1" x14ac:dyDescent="0.25">
      <c r="A2" s="76"/>
      <c r="B2" s="76"/>
      <c r="C2" s="76"/>
      <c r="D2" s="75" t="s">
        <v>4</v>
      </c>
      <c r="E2" s="75"/>
      <c r="F2" s="75"/>
      <c r="G2" s="75"/>
      <c r="H2" s="75"/>
      <c r="I2" s="75"/>
      <c r="J2" s="75"/>
      <c r="K2" s="75"/>
      <c r="L2" s="75"/>
      <c r="M2" s="75"/>
    </row>
    <row r="4" spans="1:44" x14ac:dyDescent="0.25">
      <c r="A4" s="10"/>
      <c r="B4" s="10"/>
      <c r="C4" s="11"/>
      <c r="D4" s="11"/>
      <c r="E4" s="11"/>
      <c r="F4" s="10"/>
      <c r="G4" s="10"/>
      <c r="H4" s="10"/>
      <c r="I4" s="10"/>
      <c r="J4" s="10"/>
      <c r="K4" s="10"/>
      <c r="L4" s="10"/>
      <c r="M4" s="10"/>
    </row>
    <row r="5" spans="1:44" ht="27" customHeight="1" x14ac:dyDescent="0.25">
      <c r="A5" s="10"/>
      <c r="B5" s="10"/>
      <c r="C5" s="77" t="s">
        <v>51</v>
      </c>
      <c r="D5" s="77"/>
      <c r="E5" s="77"/>
      <c r="F5" s="77"/>
      <c r="G5" s="72" t="s">
        <v>14</v>
      </c>
      <c r="H5" s="73"/>
      <c r="I5" s="73"/>
      <c r="J5" s="74"/>
    </row>
    <row r="6" spans="1:44" ht="10.5" customHeight="1" x14ac:dyDescent="0.25">
      <c r="A6" s="10"/>
      <c r="B6" s="10"/>
      <c r="C6" s="12"/>
      <c r="D6" s="12"/>
      <c r="E6" s="12"/>
      <c r="F6" s="13"/>
      <c r="G6" s="13"/>
      <c r="H6" s="13"/>
      <c r="I6" s="13"/>
      <c r="J6" s="13"/>
      <c r="K6" s="13"/>
      <c r="L6" s="13"/>
      <c r="M6" s="13"/>
    </row>
    <row r="7" spans="1:44" ht="23.25" customHeight="1" thickBot="1" x14ac:dyDescent="0.3">
      <c r="A7" s="10"/>
      <c r="B7" s="10"/>
      <c r="C7" s="69" t="s">
        <v>2</v>
      </c>
      <c r="D7" s="70"/>
      <c r="E7" s="71"/>
      <c r="F7" s="60" t="s">
        <v>12</v>
      </c>
      <c r="G7" s="60"/>
      <c r="H7" s="8"/>
      <c r="I7" s="8"/>
      <c r="J7" s="8"/>
      <c r="K7" s="8"/>
      <c r="L7" s="8"/>
    </row>
    <row r="8" spans="1:44" ht="27.75" customHeight="1" thickBot="1" x14ac:dyDescent="0.3">
      <c r="A8" s="10"/>
      <c r="B8" s="10"/>
      <c r="C8" s="11"/>
      <c r="D8" s="11"/>
      <c r="E8" s="11"/>
      <c r="F8" s="10"/>
      <c r="G8" s="10"/>
      <c r="H8" s="10"/>
      <c r="I8" s="10"/>
      <c r="J8" s="10"/>
      <c r="K8" s="10"/>
      <c r="L8" s="10"/>
      <c r="M8" s="10"/>
      <c r="O8" s="55" t="s">
        <v>79</v>
      </c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7"/>
      <c r="AC8" s="55" t="s">
        <v>80</v>
      </c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7"/>
    </row>
    <row r="9" spans="1:44" ht="62.25" customHeight="1" thickBot="1" x14ac:dyDescent="0.3">
      <c r="A9" s="15" t="s">
        <v>0</v>
      </c>
      <c r="B9" s="15" t="s">
        <v>53</v>
      </c>
      <c r="C9" s="15" t="s">
        <v>36</v>
      </c>
      <c r="D9" s="15" t="s">
        <v>5</v>
      </c>
      <c r="E9" s="15" t="s">
        <v>52</v>
      </c>
      <c r="F9" s="61" t="s">
        <v>3</v>
      </c>
      <c r="G9" s="62"/>
      <c r="H9" s="16" t="s">
        <v>6</v>
      </c>
      <c r="I9" s="16" t="s">
        <v>7</v>
      </c>
      <c r="J9" s="16" t="s">
        <v>55</v>
      </c>
      <c r="K9" s="16" t="s">
        <v>10</v>
      </c>
      <c r="L9" s="16" t="s">
        <v>1</v>
      </c>
      <c r="M9" s="15" t="s">
        <v>8</v>
      </c>
      <c r="N9" s="29" t="s">
        <v>9</v>
      </c>
      <c r="O9" s="21" t="s">
        <v>81</v>
      </c>
      <c r="P9" s="22" t="s">
        <v>82</v>
      </c>
      <c r="Q9" s="22" t="s">
        <v>83</v>
      </c>
      <c r="R9" s="22" t="s">
        <v>84</v>
      </c>
      <c r="S9" s="23" t="s">
        <v>85</v>
      </c>
      <c r="T9" s="23" t="s">
        <v>88</v>
      </c>
      <c r="U9" s="22" t="s">
        <v>89</v>
      </c>
      <c r="V9" s="22" t="s">
        <v>90</v>
      </c>
      <c r="W9" s="23" t="s">
        <v>91</v>
      </c>
      <c r="X9" s="23" t="s">
        <v>93</v>
      </c>
      <c r="Y9" s="23" t="s">
        <v>94</v>
      </c>
      <c r="Z9" s="23" t="s">
        <v>95</v>
      </c>
      <c r="AA9" s="24" t="s">
        <v>86</v>
      </c>
      <c r="AC9" s="25" t="s">
        <v>81</v>
      </c>
      <c r="AD9" s="26" t="s">
        <v>82</v>
      </c>
      <c r="AE9" s="26" t="s">
        <v>83</v>
      </c>
      <c r="AF9" s="26" t="s">
        <v>84</v>
      </c>
      <c r="AG9" s="27" t="s">
        <v>85</v>
      </c>
      <c r="AH9" s="27" t="s">
        <v>88</v>
      </c>
      <c r="AI9" s="26" t="s">
        <v>89</v>
      </c>
      <c r="AJ9" s="26" t="s">
        <v>90</v>
      </c>
      <c r="AK9" s="27" t="s">
        <v>91</v>
      </c>
      <c r="AL9" s="27" t="s">
        <v>93</v>
      </c>
      <c r="AM9" s="27" t="s">
        <v>94</v>
      </c>
      <c r="AN9" s="27" t="s">
        <v>95</v>
      </c>
      <c r="AO9" s="28" t="s">
        <v>86</v>
      </c>
      <c r="AQ9" s="58" t="s">
        <v>87</v>
      </c>
      <c r="AR9" s="59"/>
    </row>
    <row r="10" spans="1:44" ht="70.5" customHeight="1" x14ac:dyDescent="0.25">
      <c r="A10" s="78">
        <v>1</v>
      </c>
      <c r="B10" s="78" t="s">
        <v>22</v>
      </c>
      <c r="C10" s="63" t="str">
        <f>IF(B10=Listas!$A$13,Listas!$C$13,IF(B10=Listas!$A$14,Listas!$C$14,IF(B10=Listas!$A$15,Listas!$C$15,IF(B10=Listas!$A$16,Listas!$C$16,IF(B10=Listas!$A$17,Listas!$C$17,IF(B10=Listas!$A$18,Listas!$C$18))))))</f>
        <v>50 Planes Veredales de Renovación Territorial</v>
      </c>
      <c r="D10" s="63" t="s">
        <v>61</v>
      </c>
      <c r="E10" s="63">
        <v>50</v>
      </c>
      <c r="F10" s="20">
        <v>1</v>
      </c>
      <c r="G10" s="7" t="s">
        <v>56</v>
      </c>
      <c r="H10" s="30">
        <v>42795</v>
      </c>
      <c r="I10" s="30">
        <v>43100</v>
      </c>
      <c r="J10" s="17">
        <f>174803000+38845000</f>
        <v>213648000</v>
      </c>
      <c r="K10" s="6" t="s">
        <v>40</v>
      </c>
      <c r="L10" s="31" t="s">
        <v>69</v>
      </c>
      <c r="M10" s="63" t="s">
        <v>42</v>
      </c>
      <c r="N10" s="66" t="s">
        <v>47</v>
      </c>
      <c r="O10" s="40"/>
      <c r="P10" s="41"/>
      <c r="Q10" s="41"/>
      <c r="R10" s="41">
        <v>30</v>
      </c>
      <c r="S10" s="41">
        <v>40</v>
      </c>
      <c r="T10" s="37">
        <v>10</v>
      </c>
      <c r="U10" s="37">
        <v>20</v>
      </c>
      <c r="V10" s="37"/>
      <c r="W10" s="37"/>
      <c r="X10" s="37"/>
      <c r="Y10" s="37"/>
      <c r="Z10" s="37"/>
      <c r="AA10" s="34">
        <f>SUM(R10:Z10)</f>
        <v>100</v>
      </c>
      <c r="AB10" s="35"/>
      <c r="AC10" s="84" t="s">
        <v>96</v>
      </c>
      <c r="AD10" s="85"/>
      <c r="AE10" s="85"/>
      <c r="AF10" s="85"/>
      <c r="AG10" s="85"/>
      <c r="AH10" s="86"/>
      <c r="AI10" s="86">
        <v>100</v>
      </c>
      <c r="AJ10" s="86">
        <v>113.648</v>
      </c>
      <c r="AK10" s="86"/>
      <c r="AL10" s="86"/>
      <c r="AM10" s="86"/>
      <c r="AN10" s="86"/>
      <c r="AO10" s="48">
        <f>SUM(AC10:AN10)/(J10/1000000)</f>
        <v>1</v>
      </c>
      <c r="AP10" s="35"/>
      <c r="AQ10" s="53" t="s">
        <v>97</v>
      </c>
      <c r="AR10" s="54"/>
    </row>
    <row r="11" spans="1:44" ht="70.5" customHeight="1" x14ac:dyDescent="0.25">
      <c r="A11" s="79"/>
      <c r="B11" s="79"/>
      <c r="C11" s="64"/>
      <c r="D11" s="64"/>
      <c r="E11" s="64"/>
      <c r="F11" s="20">
        <v>2</v>
      </c>
      <c r="G11" s="7" t="s">
        <v>57</v>
      </c>
      <c r="H11" s="30">
        <v>42795</v>
      </c>
      <c r="I11" s="30">
        <v>43100</v>
      </c>
      <c r="J11" s="17">
        <v>801632000</v>
      </c>
      <c r="K11" s="6" t="s">
        <v>40</v>
      </c>
      <c r="L11" s="31" t="s">
        <v>68</v>
      </c>
      <c r="M11" s="64"/>
      <c r="N11" s="67"/>
      <c r="O11" s="42"/>
      <c r="P11" s="43"/>
      <c r="Q11" s="43"/>
      <c r="R11" s="43">
        <v>10</v>
      </c>
      <c r="S11" s="43">
        <v>10</v>
      </c>
      <c r="T11" s="38">
        <v>10</v>
      </c>
      <c r="U11" s="38">
        <v>70</v>
      </c>
      <c r="V11" s="38"/>
      <c r="W11" s="38"/>
      <c r="X11" s="38"/>
      <c r="Y11" s="38"/>
      <c r="Z11" s="38"/>
      <c r="AA11" s="34">
        <f t="shared" ref="AA11:AA14" si="0">SUM(R11:Z11)</f>
        <v>100</v>
      </c>
      <c r="AB11" s="35"/>
      <c r="AC11" s="87"/>
      <c r="AD11" s="88"/>
      <c r="AE11" s="88"/>
      <c r="AF11" s="88"/>
      <c r="AG11" s="88"/>
      <c r="AH11" s="89"/>
      <c r="AI11" s="89">
        <v>100</v>
      </c>
      <c r="AJ11" s="89">
        <v>100</v>
      </c>
      <c r="AK11" s="89">
        <v>200</v>
      </c>
      <c r="AL11" s="89">
        <v>130</v>
      </c>
      <c r="AM11" s="89">
        <v>130</v>
      </c>
      <c r="AN11" s="89">
        <v>142</v>
      </c>
      <c r="AO11" s="49">
        <f>SUM(AC11:AN11)/(J11/1000000)</f>
        <v>1.0004590635104387</v>
      </c>
      <c r="AP11" s="35"/>
      <c r="AQ11" s="53" t="s">
        <v>98</v>
      </c>
      <c r="AR11" s="54"/>
    </row>
    <row r="12" spans="1:44" ht="70.5" customHeight="1" x14ac:dyDescent="0.25">
      <c r="A12" s="79"/>
      <c r="B12" s="79"/>
      <c r="C12" s="64"/>
      <c r="D12" s="64"/>
      <c r="E12" s="64"/>
      <c r="F12" s="20">
        <v>3</v>
      </c>
      <c r="G12" s="7" t="s">
        <v>58</v>
      </c>
      <c r="H12" s="30">
        <v>42795</v>
      </c>
      <c r="I12" s="30">
        <v>43100</v>
      </c>
      <c r="J12" s="17">
        <v>3014582000</v>
      </c>
      <c r="K12" s="6" t="s">
        <v>40</v>
      </c>
      <c r="L12" s="31" t="s">
        <v>70</v>
      </c>
      <c r="M12" s="64"/>
      <c r="N12" s="67"/>
      <c r="O12" s="42"/>
      <c r="P12" s="43"/>
      <c r="Q12" s="43"/>
      <c r="R12" s="43">
        <v>10</v>
      </c>
      <c r="S12" s="43">
        <v>30</v>
      </c>
      <c r="T12" s="38">
        <v>30</v>
      </c>
      <c r="U12" s="38">
        <v>30</v>
      </c>
      <c r="V12" s="38"/>
      <c r="W12" s="38"/>
      <c r="X12" s="38"/>
      <c r="Y12" s="38"/>
      <c r="Z12" s="38"/>
      <c r="AA12" s="34">
        <f t="shared" si="0"/>
        <v>100</v>
      </c>
      <c r="AB12" s="35"/>
      <c r="AC12" s="87"/>
      <c r="AD12" s="88"/>
      <c r="AE12" s="88"/>
      <c r="AF12" s="88"/>
      <c r="AG12" s="88"/>
      <c r="AH12" s="89"/>
      <c r="AI12" s="89">
        <v>220.52848399999999</v>
      </c>
      <c r="AJ12" s="89">
        <v>424.128626</v>
      </c>
      <c r="AK12" s="89">
        <v>670.87771899999916</v>
      </c>
      <c r="AL12" s="89">
        <v>930.17558599999961</v>
      </c>
      <c r="AM12" s="89">
        <v>774.8133519999999</v>
      </c>
      <c r="AN12" s="89"/>
      <c r="AO12" s="49">
        <f t="shared" ref="AO12:AO20" si="1">SUM(AC12:AN12)/(J12/1000000)</f>
        <v>1.0019710085842743</v>
      </c>
      <c r="AP12" s="35"/>
      <c r="AQ12" s="53" t="s">
        <v>99</v>
      </c>
      <c r="AR12" s="54"/>
    </row>
    <row r="13" spans="1:44" ht="70.5" customHeight="1" x14ac:dyDescent="0.25">
      <c r="A13" s="79"/>
      <c r="B13" s="79"/>
      <c r="C13" s="64"/>
      <c r="D13" s="64"/>
      <c r="E13" s="64"/>
      <c r="F13" s="20">
        <v>4</v>
      </c>
      <c r="G13" s="7" t="s">
        <v>59</v>
      </c>
      <c r="H13" s="30">
        <v>42795</v>
      </c>
      <c r="I13" s="30">
        <v>43100</v>
      </c>
      <c r="J13" s="17">
        <f>7623637000+372001000</f>
        <v>7995638000</v>
      </c>
      <c r="K13" s="6" t="s">
        <v>40</v>
      </c>
      <c r="L13" s="31" t="s">
        <v>71</v>
      </c>
      <c r="M13" s="64"/>
      <c r="N13" s="67"/>
      <c r="O13" s="42"/>
      <c r="P13" s="43"/>
      <c r="Q13" s="43"/>
      <c r="R13" s="43">
        <v>5</v>
      </c>
      <c r="S13" s="43">
        <v>5</v>
      </c>
      <c r="T13" s="38">
        <v>5</v>
      </c>
      <c r="U13" s="38">
        <v>5</v>
      </c>
      <c r="V13" s="38">
        <v>10</v>
      </c>
      <c r="W13" s="38">
        <v>10</v>
      </c>
      <c r="X13" s="38">
        <v>5</v>
      </c>
      <c r="Y13" s="38">
        <v>5</v>
      </c>
      <c r="Z13" s="38">
        <v>5</v>
      </c>
      <c r="AA13" s="34">
        <f t="shared" si="0"/>
        <v>55</v>
      </c>
      <c r="AB13" s="35"/>
      <c r="AC13" s="87"/>
      <c r="AD13" s="88"/>
      <c r="AE13" s="88">
        <v>4.5</v>
      </c>
      <c r="AF13" s="88">
        <v>77.194495000000003</v>
      </c>
      <c r="AG13" s="88">
        <v>95.378374999999991</v>
      </c>
      <c r="AH13" s="89">
        <v>2483.031105</v>
      </c>
      <c r="AI13" s="89"/>
      <c r="AJ13" s="89"/>
      <c r="AK13" s="89"/>
      <c r="AL13" s="89">
        <v>2346.2204900000002</v>
      </c>
      <c r="AM13" s="89">
        <v>540</v>
      </c>
      <c r="AN13" s="89">
        <v>2143.6095599999999</v>
      </c>
      <c r="AO13" s="49">
        <f t="shared" si="1"/>
        <v>0.9617661561216253</v>
      </c>
      <c r="AP13" s="35"/>
      <c r="AQ13" s="53" t="s">
        <v>103</v>
      </c>
      <c r="AR13" s="54"/>
    </row>
    <row r="14" spans="1:44" ht="70.5" customHeight="1" x14ac:dyDescent="0.25">
      <c r="A14" s="80"/>
      <c r="B14" s="80"/>
      <c r="C14" s="65"/>
      <c r="D14" s="65"/>
      <c r="E14" s="65"/>
      <c r="F14" s="20">
        <v>5</v>
      </c>
      <c r="G14" s="7" t="s">
        <v>63</v>
      </c>
      <c r="H14" s="30">
        <v>42795</v>
      </c>
      <c r="I14" s="30">
        <v>43100</v>
      </c>
      <c r="J14" s="17">
        <v>538317000</v>
      </c>
      <c r="K14" s="6" t="s">
        <v>40</v>
      </c>
      <c r="L14" s="31" t="s">
        <v>77</v>
      </c>
      <c r="M14" s="65"/>
      <c r="N14" s="68"/>
      <c r="O14" s="42"/>
      <c r="P14" s="43"/>
      <c r="Q14" s="43">
        <v>5</v>
      </c>
      <c r="R14" s="43">
        <v>10</v>
      </c>
      <c r="S14" s="43">
        <v>15</v>
      </c>
      <c r="T14" s="38">
        <v>15</v>
      </c>
      <c r="U14" s="38">
        <v>10</v>
      </c>
      <c r="V14" s="38">
        <v>10</v>
      </c>
      <c r="W14" s="38">
        <v>10</v>
      </c>
      <c r="X14" s="38">
        <v>10</v>
      </c>
      <c r="Y14" s="38">
        <v>10</v>
      </c>
      <c r="Z14" s="38">
        <v>10</v>
      </c>
      <c r="AA14" s="34">
        <f t="shared" si="0"/>
        <v>100</v>
      </c>
      <c r="AB14" s="35"/>
      <c r="AC14" s="87"/>
      <c r="AD14" s="88"/>
      <c r="AE14" s="88">
        <v>27.004276000000001</v>
      </c>
      <c r="AF14" s="88">
        <v>58.026818999999989</v>
      </c>
      <c r="AG14" s="88">
        <v>127.52982600000001</v>
      </c>
      <c r="AH14" s="89">
        <v>86.019789000000003</v>
      </c>
      <c r="AI14" s="89">
        <v>173.27663999999999</v>
      </c>
      <c r="AJ14" s="89">
        <v>161.32971099999997</v>
      </c>
      <c r="AK14" s="89">
        <v>419.76914750000014</v>
      </c>
      <c r="AL14" s="89">
        <v>297.45138500000002</v>
      </c>
      <c r="AM14" s="89">
        <v>381.51478300000002</v>
      </c>
      <c r="AN14" s="89">
        <v>694.54943200000002</v>
      </c>
      <c r="AO14" s="49">
        <f t="shared" si="1"/>
        <v>4.5075147329547463</v>
      </c>
      <c r="AP14" s="35"/>
      <c r="AQ14" s="53" t="s">
        <v>102</v>
      </c>
      <c r="AR14" s="54"/>
    </row>
    <row r="15" spans="1:44" ht="71.25" customHeight="1" x14ac:dyDescent="0.25">
      <c r="A15" s="78">
        <v>2</v>
      </c>
      <c r="B15" s="78" t="s">
        <v>23</v>
      </c>
      <c r="C15" s="63" t="str">
        <f>IF(B15=Listas!$A$13,Listas!$C$13,IF(B15=Listas!$A$14,Listas!$C$14,IF(B15=Listas!$A$15,Listas!$C$15,IF(B15=Listas!$A$16,Listas!$C$16,IF(B15=Listas!$A$17,Listas!$C$17,IF(B15=Listas!$A$18,Listas!$C$18))))))</f>
        <v>50 núcleos veredales con Pequeña Infraestructura Comunitaria</v>
      </c>
      <c r="D15" s="63" t="s">
        <v>60</v>
      </c>
      <c r="E15" s="63">
        <v>50</v>
      </c>
      <c r="F15" s="20">
        <v>1</v>
      </c>
      <c r="G15" s="7" t="s">
        <v>57</v>
      </c>
      <c r="H15" s="30">
        <v>42795</v>
      </c>
      <c r="I15" s="30">
        <v>43100</v>
      </c>
      <c r="J15" s="18">
        <v>801632000</v>
      </c>
      <c r="K15" s="6" t="s">
        <v>40</v>
      </c>
      <c r="L15" s="31" t="s">
        <v>68</v>
      </c>
      <c r="M15" s="63" t="s">
        <v>42</v>
      </c>
      <c r="N15" s="66" t="s">
        <v>47</v>
      </c>
      <c r="O15" s="42"/>
      <c r="P15" s="43"/>
      <c r="Q15" s="43">
        <v>10</v>
      </c>
      <c r="R15" s="43">
        <v>10</v>
      </c>
      <c r="S15" s="43"/>
      <c r="T15" s="38"/>
      <c r="U15" s="46">
        <v>80</v>
      </c>
      <c r="V15" s="38"/>
      <c r="W15" s="38"/>
      <c r="X15" s="38"/>
      <c r="Y15" s="38"/>
      <c r="Z15" s="38"/>
      <c r="AA15" s="34">
        <f>SUM(O15:Z15)</f>
        <v>100</v>
      </c>
      <c r="AB15" s="35"/>
      <c r="AC15" s="87"/>
      <c r="AD15" s="88"/>
      <c r="AE15" s="88"/>
      <c r="AF15" s="88"/>
      <c r="AG15" s="88"/>
      <c r="AH15" s="89"/>
      <c r="AI15" s="89"/>
      <c r="AJ15" s="89"/>
      <c r="AK15" s="89"/>
      <c r="AL15" s="89"/>
      <c r="AM15" s="89"/>
      <c r="AN15" s="89"/>
      <c r="AO15" s="49">
        <f t="shared" si="1"/>
        <v>0</v>
      </c>
      <c r="AP15" s="35"/>
      <c r="AQ15" s="53" t="s">
        <v>92</v>
      </c>
      <c r="AR15" s="54"/>
    </row>
    <row r="16" spans="1:44" ht="71.25" customHeight="1" x14ac:dyDescent="0.25">
      <c r="A16" s="79"/>
      <c r="B16" s="79"/>
      <c r="C16" s="64"/>
      <c r="D16" s="64"/>
      <c r="E16" s="64"/>
      <c r="F16" s="20">
        <v>2</v>
      </c>
      <c r="G16" s="7" t="s">
        <v>64</v>
      </c>
      <c r="H16" s="30">
        <v>42795</v>
      </c>
      <c r="I16" s="30">
        <v>43100</v>
      </c>
      <c r="J16" s="18">
        <v>847071000</v>
      </c>
      <c r="K16" s="6" t="s">
        <v>40</v>
      </c>
      <c r="L16" s="31" t="s">
        <v>73</v>
      </c>
      <c r="M16" s="64"/>
      <c r="N16" s="67"/>
      <c r="O16" s="42"/>
      <c r="P16" s="43"/>
      <c r="Q16" s="43">
        <v>5</v>
      </c>
      <c r="R16" s="43">
        <v>5</v>
      </c>
      <c r="S16" s="43"/>
      <c r="T16" s="38"/>
      <c r="U16" s="46">
        <v>90</v>
      </c>
      <c r="V16" s="38"/>
      <c r="W16" s="38"/>
      <c r="X16" s="38"/>
      <c r="Y16" s="38"/>
      <c r="Z16" s="38"/>
      <c r="AA16" s="34">
        <f>SUM(O16:Z16)</f>
        <v>100</v>
      </c>
      <c r="AB16" s="35"/>
      <c r="AC16" s="87"/>
      <c r="AD16" s="88"/>
      <c r="AE16" s="88"/>
      <c r="AF16" s="88"/>
      <c r="AG16" s="88"/>
      <c r="AH16" s="89"/>
      <c r="AI16" s="89"/>
      <c r="AJ16" s="89"/>
      <c r="AK16" s="89"/>
      <c r="AL16" s="89"/>
      <c r="AM16" s="89"/>
      <c r="AN16" s="89"/>
      <c r="AO16" s="49">
        <f t="shared" si="1"/>
        <v>0</v>
      </c>
      <c r="AP16" s="35"/>
      <c r="AQ16" s="53" t="s">
        <v>92</v>
      </c>
      <c r="AR16" s="54"/>
    </row>
    <row r="17" spans="1:44" ht="63.75" x14ac:dyDescent="0.25">
      <c r="A17" s="79"/>
      <c r="B17" s="79"/>
      <c r="C17" s="64"/>
      <c r="D17" s="64"/>
      <c r="E17" s="64"/>
      <c r="F17" s="20">
        <v>3</v>
      </c>
      <c r="G17" s="7" t="s">
        <v>65</v>
      </c>
      <c r="H17" s="30">
        <v>42795</v>
      </c>
      <c r="I17" s="30">
        <v>43100</v>
      </c>
      <c r="J17" s="18">
        <v>307648113</v>
      </c>
      <c r="K17" s="6" t="s">
        <v>40</v>
      </c>
      <c r="L17" s="31" t="s">
        <v>72</v>
      </c>
      <c r="M17" s="64"/>
      <c r="N17" s="67"/>
      <c r="O17" s="42"/>
      <c r="P17" s="43"/>
      <c r="Q17" s="43"/>
      <c r="R17" s="43"/>
      <c r="S17" s="43"/>
      <c r="T17" s="38"/>
      <c r="U17" s="46"/>
      <c r="V17" s="38"/>
      <c r="W17" s="38"/>
      <c r="X17" s="38"/>
      <c r="Y17" s="38"/>
      <c r="Z17" s="38"/>
      <c r="AA17" s="36"/>
      <c r="AB17" s="35"/>
      <c r="AC17" s="87"/>
      <c r="AD17" s="88"/>
      <c r="AE17" s="88"/>
      <c r="AF17" s="88"/>
      <c r="AG17" s="88"/>
      <c r="AH17" s="89"/>
      <c r="AI17" s="89"/>
      <c r="AJ17" s="89"/>
      <c r="AK17" s="89"/>
      <c r="AL17" s="89"/>
      <c r="AM17" s="89"/>
      <c r="AN17" s="89"/>
      <c r="AO17" s="49">
        <f t="shared" si="1"/>
        <v>0</v>
      </c>
      <c r="AP17" s="35"/>
      <c r="AQ17" s="53" t="s">
        <v>101</v>
      </c>
      <c r="AR17" s="54"/>
    </row>
    <row r="18" spans="1:44" ht="63.75" x14ac:dyDescent="0.25">
      <c r="A18" s="83">
        <v>3</v>
      </c>
      <c r="B18" s="83" t="s">
        <v>25</v>
      </c>
      <c r="C18" s="81" t="str">
        <f>IF(B18=Listas!$A$13,Listas!$C$13,IF(B18=Listas!$A$14,Listas!$C$14,IF(B18=Listas!$A$15,Listas!$C$15,IF(B18=Listas!$A$16,Listas!$C$16,IF(B18=Listas!$A$17,Listas!$C$17,IF(B18=Listas!$A$18,Listas!$C$18))))))</f>
        <v>50 municipios con fortalecimiento institucional</v>
      </c>
      <c r="D18" s="81" t="s">
        <v>78</v>
      </c>
      <c r="E18" s="81">
        <v>50</v>
      </c>
      <c r="F18" s="20">
        <v>1</v>
      </c>
      <c r="G18" s="7" t="s">
        <v>66</v>
      </c>
      <c r="H18" s="30">
        <v>42795</v>
      </c>
      <c r="I18" s="30">
        <v>43100</v>
      </c>
      <c r="J18" s="19">
        <v>382996000</v>
      </c>
      <c r="K18" s="7" t="s">
        <v>40</v>
      </c>
      <c r="L18" s="32" t="s">
        <v>74</v>
      </c>
      <c r="M18" s="81" t="s">
        <v>42</v>
      </c>
      <c r="N18" s="82" t="s">
        <v>47</v>
      </c>
      <c r="O18" s="42"/>
      <c r="P18" s="43"/>
      <c r="Q18" s="43"/>
      <c r="R18" s="43"/>
      <c r="S18" s="43"/>
      <c r="T18" s="38"/>
      <c r="U18" s="46">
        <v>20</v>
      </c>
      <c r="V18" s="46">
        <v>30</v>
      </c>
      <c r="W18" s="46">
        <v>20</v>
      </c>
      <c r="X18" s="46">
        <v>6</v>
      </c>
      <c r="Y18" s="46"/>
      <c r="Z18" s="46"/>
      <c r="AA18" s="34">
        <f t="shared" ref="AA18:AA20" si="2">SUM(R18:Z18)</f>
        <v>76</v>
      </c>
      <c r="AB18" s="35"/>
      <c r="AC18" s="87"/>
      <c r="AD18" s="88"/>
      <c r="AE18" s="88"/>
      <c r="AF18" s="88"/>
      <c r="AG18" s="88"/>
      <c r="AH18" s="89"/>
      <c r="AI18" s="89"/>
      <c r="AJ18" s="89">
        <v>100</v>
      </c>
      <c r="AK18" s="89">
        <v>100</v>
      </c>
      <c r="AL18" s="89">
        <v>50</v>
      </c>
      <c r="AM18" s="89">
        <v>50</v>
      </c>
      <c r="AN18" s="89"/>
      <c r="AO18" s="49">
        <f t="shared" si="1"/>
        <v>0.7832979978903174</v>
      </c>
      <c r="AP18" s="35"/>
      <c r="AQ18" s="53"/>
      <c r="AR18" s="54"/>
    </row>
    <row r="19" spans="1:44" ht="77.25" customHeight="1" x14ac:dyDescent="0.25">
      <c r="A19" s="83"/>
      <c r="B19" s="83"/>
      <c r="C19" s="81"/>
      <c r="D19" s="81"/>
      <c r="E19" s="81"/>
      <c r="F19" s="20">
        <v>2</v>
      </c>
      <c r="G19" s="7" t="s">
        <v>67</v>
      </c>
      <c r="H19" s="30">
        <v>42795</v>
      </c>
      <c r="I19" s="30">
        <v>43100</v>
      </c>
      <c r="J19" s="19">
        <f>255097000+3571190000</f>
        <v>3826287000</v>
      </c>
      <c r="K19" s="7" t="s">
        <v>40</v>
      </c>
      <c r="L19" s="32" t="s">
        <v>75</v>
      </c>
      <c r="M19" s="81"/>
      <c r="N19" s="82"/>
      <c r="O19" s="42"/>
      <c r="P19" s="43"/>
      <c r="Q19" s="43"/>
      <c r="R19" s="43"/>
      <c r="S19" s="43"/>
      <c r="T19" s="38"/>
      <c r="U19" s="46"/>
      <c r="V19" s="46"/>
      <c r="W19" s="46"/>
      <c r="X19" s="46">
        <v>25</v>
      </c>
      <c r="Y19" s="46">
        <v>25</v>
      </c>
      <c r="Z19" s="46">
        <v>26</v>
      </c>
      <c r="AA19" s="34">
        <f t="shared" si="2"/>
        <v>76</v>
      </c>
      <c r="AB19" s="35"/>
      <c r="AC19" s="87"/>
      <c r="AD19" s="88"/>
      <c r="AE19" s="88"/>
      <c r="AF19" s="88"/>
      <c r="AG19" s="88"/>
      <c r="AH19" s="89"/>
      <c r="AI19" s="89"/>
      <c r="AJ19" s="89"/>
      <c r="AK19" s="89"/>
      <c r="AL19" s="89"/>
      <c r="AM19" s="89"/>
      <c r="AN19" s="89"/>
      <c r="AO19" s="49">
        <f t="shared" si="1"/>
        <v>0</v>
      </c>
      <c r="AP19" s="35"/>
      <c r="AQ19" s="53" t="s">
        <v>100</v>
      </c>
      <c r="AR19" s="54"/>
    </row>
    <row r="20" spans="1:44" ht="64.5" thickBot="1" x14ac:dyDescent="0.3">
      <c r="A20" s="83"/>
      <c r="B20" s="83"/>
      <c r="C20" s="81"/>
      <c r="D20" s="81"/>
      <c r="E20" s="81"/>
      <c r="F20" s="20">
        <v>3</v>
      </c>
      <c r="G20" s="7" t="s">
        <v>62</v>
      </c>
      <c r="H20" s="33">
        <v>42795</v>
      </c>
      <c r="I20" s="33">
        <v>43100</v>
      </c>
      <c r="J20" s="19">
        <v>224521000</v>
      </c>
      <c r="K20" s="7" t="s">
        <v>40</v>
      </c>
      <c r="L20" s="32" t="s">
        <v>76</v>
      </c>
      <c r="M20" s="81"/>
      <c r="N20" s="82"/>
      <c r="O20" s="44"/>
      <c r="P20" s="45"/>
      <c r="Q20" s="45"/>
      <c r="R20" s="45"/>
      <c r="S20" s="45"/>
      <c r="T20" s="39"/>
      <c r="U20" s="47"/>
      <c r="V20" s="47"/>
      <c r="W20" s="47"/>
      <c r="X20" s="47">
        <v>25</v>
      </c>
      <c r="Y20" s="47">
        <v>25</v>
      </c>
      <c r="Z20" s="47">
        <v>26</v>
      </c>
      <c r="AA20" s="34">
        <f t="shared" si="2"/>
        <v>76</v>
      </c>
      <c r="AB20" s="35"/>
      <c r="AC20" s="90"/>
      <c r="AD20" s="91"/>
      <c r="AE20" s="91"/>
      <c r="AF20" s="91"/>
      <c r="AG20" s="91"/>
      <c r="AH20" s="92"/>
      <c r="AI20" s="92"/>
      <c r="AJ20" s="92"/>
      <c r="AK20" s="92"/>
      <c r="AL20" s="92">
        <v>60</v>
      </c>
      <c r="AM20" s="92">
        <v>60</v>
      </c>
      <c r="AN20" s="92">
        <v>60</v>
      </c>
      <c r="AO20" s="50">
        <f t="shared" si="1"/>
        <v>0.80170674458068514</v>
      </c>
      <c r="AP20" s="35"/>
      <c r="AQ20" s="51"/>
      <c r="AR20" s="52"/>
    </row>
  </sheetData>
  <protectedRanges>
    <protectedRange algorithmName="SHA-512" hashValue="IKY1Vt1ftpszsRbZ8ka6kCW0ip7AAtDGzcWA8owpRaHH2iEawcldra5L2SJOT8Ll31zHCTd/++wmgSAQy7iD4Q==" saltValue="weEXlz6rGKa7uunOmY80YQ==" spinCount="100000" sqref="O10:P20 U10:AR20" name="Rango1"/>
    <protectedRange algorithmName="SHA-512" hashValue="IKY1Vt1ftpszsRbZ8ka6kCW0ip7AAtDGzcWA8owpRaHH2iEawcldra5L2SJOT8Ll31zHCTd/++wmgSAQy7iD4Q==" saltValue="weEXlz6rGKa7uunOmY80YQ==" spinCount="100000" sqref="Q10:T20" name="Rango1_1"/>
  </protectedRanges>
  <mergeCells count="43">
    <mergeCell ref="M15:M17"/>
    <mergeCell ref="N15:N17"/>
    <mergeCell ref="M18:M20"/>
    <mergeCell ref="N18:N20"/>
    <mergeCell ref="A18:A20"/>
    <mergeCell ref="B18:B20"/>
    <mergeCell ref="C18:C20"/>
    <mergeCell ref="D18:D20"/>
    <mergeCell ref="E18:E20"/>
    <mergeCell ref="A15:A17"/>
    <mergeCell ref="B15:B17"/>
    <mergeCell ref="C15:C17"/>
    <mergeCell ref="D15:D17"/>
    <mergeCell ref="E15:E17"/>
    <mergeCell ref="A10:A14"/>
    <mergeCell ref="B10:B14"/>
    <mergeCell ref="C10:C14"/>
    <mergeCell ref="D10:D14"/>
    <mergeCell ref="E10:E14"/>
    <mergeCell ref="C7:E7"/>
    <mergeCell ref="G5:J5"/>
    <mergeCell ref="D1:M1"/>
    <mergeCell ref="D2:M2"/>
    <mergeCell ref="A1:C2"/>
    <mergeCell ref="C5:F5"/>
    <mergeCell ref="AQ10:AR10"/>
    <mergeCell ref="O8:AA8"/>
    <mergeCell ref="AC8:AO8"/>
    <mergeCell ref="AQ9:AR9"/>
    <mergeCell ref="F7:G7"/>
    <mergeCell ref="F9:G9"/>
    <mergeCell ref="M10:M14"/>
    <mergeCell ref="N10:N14"/>
    <mergeCell ref="AQ11:AR11"/>
    <mergeCell ref="AQ12:AR12"/>
    <mergeCell ref="AQ13:AR13"/>
    <mergeCell ref="AQ14:AR14"/>
    <mergeCell ref="AQ20:AR20"/>
    <mergeCell ref="AQ15:AR15"/>
    <mergeCell ref="AQ16:AR16"/>
    <mergeCell ref="AQ17:AR17"/>
    <mergeCell ref="AQ18:AR18"/>
    <mergeCell ref="AQ19:AR19"/>
  </mergeCells>
  <dataValidations count="1">
    <dataValidation type="date" allowBlank="1" showInputMessage="1" showErrorMessage="1" sqref="H10:I20">
      <formula1>42736</formula1>
      <formula2>43100</formula2>
    </dataValidation>
  </dataValidations>
  <printOptions horizontalCentered="1" verticalCentered="1"/>
  <pageMargins left="0.15748031496062992" right="0.19685039370078741" top="0.39370078740157483" bottom="0.39370078740157483" header="0.31496062992125984" footer="0.31496062992125984"/>
  <pageSetup paperSize="145" scale="57" orientation="landscape" copies="2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Listas!$A$13:$A$18</xm:f>
          </x14:formula1>
          <xm:sqref>B10 B15 B18</xm:sqref>
        </x14:dataValidation>
        <x14:dataValidation type="list" allowBlank="1" showInputMessage="1" showErrorMessage="1">
          <x14:formula1>
            <xm:f>Listas!$A$27:$A$31</xm:f>
          </x14:formula1>
          <xm:sqref>M10 M15 M18</xm:sqref>
        </x14:dataValidation>
        <x14:dataValidation type="list" allowBlank="1" showInputMessage="1" showErrorMessage="1">
          <x14:formula1>
            <xm:f>Listas!$A$34:$A$35</xm:f>
          </x14:formula1>
          <xm:sqref>N10 N15 N18</xm:sqref>
        </x14:dataValidation>
        <x14:dataValidation type="list" allowBlank="1" showInputMessage="1" showErrorMessage="1">
          <x14:formula1>
            <xm:f>Listas!$A$2:$A$10</xm:f>
          </x14:formula1>
          <xm:sqref>G5</xm:sqref>
        </x14:dataValidation>
        <x14:dataValidation type="list" allowBlank="1" showInputMessage="1" showErrorMessage="1">
          <x14:formula1>
            <xm:f>Listas!$A$21:$A$24</xm:f>
          </x14:formula1>
          <xm:sqref>K10:K20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A16" sqref="A16"/>
    </sheetView>
  </sheetViews>
  <sheetFormatPr baseColWidth="10" defaultColWidth="11.42578125" defaultRowHeight="15" x14ac:dyDescent="0.25"/>
  <cols>
    <col min="1" max="1" width="70.5703125" style="4" customWidth="1"/>
    <col min="2" max="2" width="11.42578125" style="4"/>
    <col min="3" max="3" width="44.42578125" style="4" customWidth="1"/>
    <col min="4" max="16384" width="11.42578125" style="4"/>
  </cols>
  <sheetData>
    <row r="1" spans="1:3" ht="16.5" x14ac:dyDescent="0.25">
      <c r="A1" s="2" t="s">
        <v>21</v>
      </c>
    </row>
    <row r="2" spans="1:3" x14ac:dyDescent="0.25">
      <c r="A2" s="1" t="s">
        <v>13</v>
      </c>
    </row>
    <row r="3" spans="1:3" x14ac:dyDescent="0.25">
      <c r="A3" s="1" t="s">
        <v>17</v>
      </c>
    </row>
    <row r="4" spans="1:3" x14ac:dyDescent="0.25">
      <c r="A4" s="1" t="s">
        <v>18</v>
      </c>
    </row>
    <row r="5" spans="1:3" x14ac:dyDescent="0.25">
      <c r="A5" s="1" t="s">
        <v>19</v>
      </c>
    </row>
    <row r="6" spans="1:3" x14ac:dyDescent="0.25">
      <c r="A6" s="1" t="s">
        <v>20</v>
      </c>
    </row>
    <row r="7" spans="1:3" x14ac:dyDescent="0.25">
      <c r="A7" s="1" t="s">
        <v>14</v>
      </c>
    </row>
    <row r="8" spans="1:3" x14ac:dyDescent="0.25">
      <c r="A8" s="1" t="s">
        <v>15</v>
      </c>
    </row>
    <row r="9" spans="1:3" x14ac:dyDescent="0.25">
      <c r="A9" s="1" t="s">
        <v>16</v>
      </c>
    </row>
    <row r="10" spans="1:3" x14ac:dyDescent="0.25">
      <c r="A10" s="1" t="s">
        <v>54</v>
      </c>
    </row>
    <row r="11" spans="1:3" x14ac:dyDescent="0.25">
      <c r="A11" s="5"/>
    </row>
    <row r="12" spans="1:3" ht="16.5" x14ac:dyDescent="0.25">
      <c r="A12" s="2" t="s">
        <v>34</v>
      </c>
      <c r="C12" s="2" t="s">
        <v>35</v>
      </c>
    </row>
    <row r="13" spans="1:3" ht="49.5" x14ac:dyDescent="0.25">
      <c r="A13" s="3" t="s">
        <v>22</v>
      </c>
      <c r="C13" s="3" t="s">
        <v>28</v>
      </c>
    </row>
    <row r="14" spans="1:3" ht="33" x14ac:dyDescent="0.25">
      <c r="A14" s="3" t="s">
        <v>23</v>
      </c>
      <c r="C14" s="3" t="s">
        <v>29</v>
      </c>
    </row>
    <row r="15" spans="1:3" ht="33" x14ac:dyDescent="0.25">
      <c r="A15" s="3" t="s">
        <v>24</v>
      </c>
      <c r="C15" s="3" t="s">
        <v>30</v>
      </c>
    </row>
    <row r="16" spans="1:3" ht="33" x14ac:dyDescent="0.25">
      <c r="A16" s="3" t="s">
        <v>25</v>
      </c>
      <c r="C16" s="3" t="s">
        <v>31</v>
      </c>
    </row>
    <row r="17" spans="1:3" ht="33" x14ac:dyDescent="0.25">
      <c r="A17" s="3" t="s">
        <v>26</v>
      </c>
      <c r="C17" s="3" t="s">
        <v>32</v>
      </c>
    </row>
    <row r="18" spans="1:3" ht="33" x14ac:dyDescent="0.25">
      <c r="A18" s="3" t="s">
        <v>27</v>
      </c>
      <c r="C18" s="3" t="s">
        <v>33</v>
      </c>
    </row>
    <row r="19" spans="1:3" x14ac:dyDescent="0.25">
      <c r="A19" s="5"/>
    </row>
    <row r="20" spans="1:3" ht="16.5" x14ac:dyDescent="0.25">
      <c r="A20" s="2" t="s">
        <v>37</v>
      </c>
    </row>
    <row r="21" spans="1:3" ht="49.5" x14ac:dyDescent="0.25">
      <c r="A21" s="3" t="s">
        <v>38</v>
      </c>
    </row>
    <row r="22" spans="1:3" ht="33" x14ac:dyDescent="0.25">
      <c r="A22" s="3" t="s">
        <v>40</v>
      </c>
    </row>
    <row r="23" spans="1:3" ht="33" x14ac:dyDescent="0.25">
      <c r="A23" s="3" t="s">
        <v>39</v>
      </c>
    </row>
    <row r="24" spans="1:3" ht="16.5" x14ac:dyDescent="0.25">
      <c r="A24" s="3" t="s">
        <v>50</v>
      </c>
    </row>
    <row r="26" spans="1:3" ht="16.5" x14ac:dyDescent="0.25">
      <c r="A26" s="2" t="s">
        <v>41</v>
      </c>
    </row>
    <row r="27" spans="1:3" ht="16.5" x14ac:dyDescent="0.25">
      <c r="A27" s="3" t="s">
        <v>42</v>
      </c>
    </row>
    <row r="28" spans="1:3" ht="16.5" x14ac:dyDescent="0.25">
      <c r="A28" s="3" t="s">
        <v>43</v>
      </c>
    </row>
    <row r="29" spans="1:3" ht="16.5" x14ac:dyDescent="0.25">
      <c r="A29" s="3" t="s">
        <v>44</v>
      </c>
    </row>
    <row r="30" spans="1:3" ht="16.5" x14ac:dyDescent="0.25">
      <c r="A30" s="3" t="s">
        <v>45</v>
      </c>
    </row>
    <row r="31" spans="1:3" ht="16.5" x14ac:dyDescent="0.25">
      <c r="A31" s="3" t="s">
        <v>46</v>
      </c>
    </row>
    <row r="33" spans="1:1" ht="16.5" x14ac:dyDescent="0.25">
      <c r="A33" s="2" t="s">
        <v>49</v>
      </c>
    </row>
    <row r="34" spans="1:1" ht="16.5" x14ac:dyDescent="0.25">
      <c r="A34" s="3" t="s">
        <v>47</v>
      </c>
    </row>
    <row r="35" spans="1:1" ht="16.5" x14ac:dyDescent="0.25">
      <c r="A35" s="3" t="s">
        <v>48</v>
      </c>
    </row>
  </sheetData>
  <sheetProtection algorithmName="SHA-512" hashValue="gAmSEK84DyvZKtN6FrgR3nxKO/ko8cHgyCdpKnIPgDVMc/o3C5BCh5RHjIkx82md8WiWHSorAPal0hrJoNYUkA==" saltValue="9yMpKROxdswfMIOaAAzyz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ACCIÓN</vt:lpstr>
      <vt:lpstr>Listas</vt:lpstr>
      <vt:lpstr>'PLAN ACCIÓN'!Área_de_impresión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lgomezg</dc:creator>
  <cp:lastModifiedBy>Sergio Luis Donado Rosales</cp:lastModifiedBy>
  <cp:lastPrinted>2018-01-25T15:26:52Z</cp:lastPrinted>
  <dcterms:created xsi:type="dcterms:W3CDTF">2013-04-17T16:26:33Z</dcterms:created>
  <dcterms:modified xsi:type="dcterms:W3CDTF">2018-01-29T15:04:11Z</dcterms:modified>
</cp:coreProperties>
</file>