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rman\Desktop\ART\2021\Publicación WEB\Presupuesto\DSCI - UEJ 021402\5.2- Ejecución presupuestal\EJECUCION PRESUPUESTAL VIGENCIA 2021\"/>
    </mc:Choice>
  </mc:AlternateContent>
  <xr:revisionPtr revIDLastSave="0" documentId="13_ncr:1_{5053DA6C-9DB7-4D5E-86CE-DCCE3ECAA61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JECUCION AGOSTO VIGENCI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M14" i="1" l="1"/>
  <c r="K14" i="1"/>
  <c r="H14" i="1"/>
  <c r="H13" i="1"/>
  <c r="H10" i="1"/>
  <c r="H9" i="1"/>
  <c r="H8" i="1"/>
  <c r="L16" i="1"/>
  <c r="J16" i="1"/>
  <c r="G16" i="1"/>
  <c r="E16" i="1"/>
  <c r="D16" i="1"/>
  <c r="E7" i="1"/>
  <c r="D7" i="1"/>
  <c r="I11" i="1"/>
  <c r="I8" i="1"/>
  <c r="H16" i="1" l="1"/>
  <c r="I16" i="1"/>
  <c r="M13" i="1"/>
  <c r="M12" i="1"/>
  <c r="M11" i="1"/>
  <c r="M10" i="1"/>
  <c r="M9" i="1"/>
  <c r="M8" i="1"/>
  <c r="K13" i="1"/>
  <c r="K12" i="1"/>
  <c r="K11" i="1"/>
  <c r="K10" i="1"/>
  <c r="K9" i="1"/>
  <c r="K8" i="1"/>
  <c r="H12" i="1"/>
  <c r="F16" i="1" l="1"/>
  <c r="I13" i="1"/>
  <c r="I10" i="1"/>
  <c r="I9" i="1"/>
  <c r="F7" i="1"/>
  <c r="K16" i="1"/>
  <c r="G7" i="1" l="1"/>
  <c r="H7" i="1" s="1"/>
  <c r="I7" i="1" l="1"/>
  <c r="L7" i="1"/>
  <c r="M7" i="1" s="1"/>
  <c r="I14" i="1"/>
  <c r="J7" i="1"/>
  <c r="K7" i="1" s="1"/>
  <c r="M16" i="1"/>
</calcChain>
</file>

<file path=xl/sharedStrings.xml><?xml version="1.0" encoding="utf-8"?>
<sst xmlns="http://schemas.openxmlformats.org/spreadsheetml/2006/main" count="48" uniqueCount="35">
  <si>
    <t/>
  </si>
  <si>
    <t>RUBRO</t>
  </si>
  <si>
    <t>A-01-01-01</t>
  </si>
  <si>
    <t>10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</si>
  <si>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</si>
  <si>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</si>
  <si>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</si>
  <si>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</si>
  <si>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</si>
  <si>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A-02-02</t>
  </si>
  <si>
    <t>ADQUISICIONES DIFERENTES DE ACTIVOS</t>
  </si>
  <si>
    <t>A-03-03-01-999</t>
  </si>
  <si>
    <t>OTRAS TRANSFERENCIAS - DISTRIBUCIÓN PREVIO CONCEPTO DGPPN</t>
  </si>
  <si>
    <t>INFORME DE EJECUCIÓN A:</t>
  </si>
  <si>
    <t>RECURSO</t>
  </si>
  <si>
    <t>DESCRIPCIÓN</t>
  </si>
  <si>
    <t>APR. INICIAL  
$</t>
  </si>
  <si>
    <t>APR. VIGENTE          $</t>
  </si>
  <si>
    <t>APR. BLOQUEADA             $</t>
  </si>
  <si>
    <t>COMPROMETIDO
$</t>
  </si>
  <si>
    <t>% COMPROMETIDO</t>
  </si>
  <si>
    <t>SALDO X COMPROMETER
$</t>
  </si>
  <si>
    <t>OBLIGACIONES      $</t>
  </si>
  <si>
    <t>% OBLIGADO</t>
  </si>
  <si>
    <t>PAGADO
$</t>
  </si>
  <si>
    <t>% PAGADO</t>
  </si>
  <si>
    <t>FUNCIONAMIENTO</t>
  </si>
  <si>
    <t>TOTAL PRESUPUESTO NACIÓN</t>
  </si>
  <si>
    <t>INCAPACIDADES Y LICENCIAS DE MATERNIDAD Y PATERNIDAD (NO DE PENSIONES)</t>
  </si>
  <si>
    <t>A-03-04-02-012</t>
  </si>
  <si>
    <t>CUOTA DE FISCALIZACIÓN Y AUDITAJE</t>
  </si>
  <si>
    <t>A-08-04-01</t>
  </si>
  <si>
    <t>VIGENCIA 2021</t>
  </si>
  <si>
    <t>DIRECCIÓN DE SUSTITUCIÓN DE CULTIVOS DE USO ILÍCITO-DSCI   "UEJ 021402"</t>
  </si>
  <si>
    <t>AGOSTO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</si>
</sst>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1240A]&quot;$&quot;\ #,##0.00;\-&quot;$&quot;\ #,##0.00"/>
  </numFmts>
  <fonts count="19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b/>
      <sz val="20"/>
      <name val="Calibri"/>
      <family val="2"/>
      <scheme val="minor"/>
    </font>
    <font>
      <sz val="9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Arial"/>
      <family val="2"/>
    </font>
    <font>
      <b/>
      <sz val="14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b/>
      <sz val="12"/>
      <name val="Arial"/>
      <family val="2"/>
    </font>
    <font>
      <sz val="8"/>
      <color rgb="FF000000"/>
      <name val="Times New Roman"/>
      <family val="1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0.8999908444471571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2" fillId="0" borderId="0"/>
    <xf numFmtId="9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52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0" fillId="0" borderId="0" xfId="0"/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/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3" fontId="11" fillId="0" borderId="5" xfId="1" applyNumberFormat="1" applyFont="1" applyBorder="1" applyAlignment="1">
      <alignment vertical="center"/>
    </xf>
    <xf numFmtId="0" fontId="13" fillId="0" borderId="0" xfId="0" applyFont="1"/>
    <xf numFmtId="0" fontId="5" fillId="0" borderId="1" xfId="0" applyFont="1" applyBorder="1"/>
    <xf numFmtId="0" fontId="5" fillId="0" borderId="0" xfId="0" applyFont="1"/>
    <xf numFmtId="0" fontId="8" fillId="4" borderId="6" xfId="0" applyFont="1" applyFill="1" applyBorder="1"/>
    <xf numFmtId="3" fontId="8" fillId="4" borderId="6" xfId="0" applyNumberFormat="1" applyFont="1" applyFill="1" applyBorder="1"/>
    <xf numFmtId="10" fontId="8" fillId="4" borderId="3" xfId="2" applyNumberFormat="1" applyFont="1" applyFill="1" applyBorder="1" applyAlignment="1">
      <alignment horizontal="center" vertical="center"/>
    </xf>
    <xf numFmtId="0" fontId="5" fillId="0" borderId="2" xfId="0" applyFont="1" applyBorder="1"/>
    <xf numFmtId="0" fontId="4" fillId="0" borderId="7" xfId="0" applyFont="1" applyBorder="1"/>
    <xf numFmtId="0" fontId="4" fillId="0" borderId="8" xfId="0" applyFont="1" applyBorder="1"/>
    <xf numFmtId="10" fontId="4" fillId="0" borderId="8" xfId="2" applyNumberFormat="1" applyFont="1" applyBorder="1" applyAlignment="1">
      <alignment horizontal="center" vertical="center"/>
    </xf>
    <xf numFmtId="10" fontId="4" fillId="0" borderId="8" xfId="2" applyNumberFormat="1" applyFont="1" applyBorder="1"/>
    <xf numFmtId="10" fontId="4" fillId="0" borderId="8" xfId="2" applyNumberFormat="1" applyFont="1" applyBorder="1" applyAlignment="1">
      <alignment horizontal="center"/>
    </xf>
    <xf numFmtId="0" fontId="4" fillId="0" borderId="9" xfId="0" applyFont="1" applyBorder="1"/>
    <xf numFmtId="10" fontId="12" fillId="0" borderId="0" xfId="2" applyNumberFormat="1" applyAlignment="1">
      <alignment horizontal="center" vertical="center"/>
    </xf>
    <xf numFmtId="10" fontId="12" fillId="0" borderId="0" xfId="2" applyNumberFormat="1"/>
    <xf numFmtId="10" fontId="12" fillId="0" borderId="0" xfId="2" applyNumberFormat="1" applyAlignment="1">
      <alignment horizontal="center"/>
    </xf>
    <xf numFmtId="0" fontId="16" fillId="0" borderId="0" xfId="0" applyFont="1"/>
    <xf numFmtId="43" fontId="0" fillId="0" borderId="0" xfId="3" applyFont="1"/>
    <xf numFmtId="43" fontId="15" fillId="0" borderId="0" xfId="3" applyAlignment="1">
      <alignment horizontal="center" vertical="center"/>
    </xf>
    <xf numFmtId="43" fontId="15" fillId="0" borderId="0" xfId="3"/>
    <xf numFmtId="43" fontId="15" fillId="0" borderId="0" xfId="3" applyAlignment="1">
      <alignment horizontal="center"/>
    </xf>
    <xf numFmtId="3" fontId="11" fillId="0" borderId="0" xfId="1" applyNumberFormat="1" applyFont="1" applyBorder="1" applyAlignment="1">
      <alignment vertical="center"/>
    </xf>
    <xf numFmtId="0" fontId="9" fillId="3" borderId="12" xfId="0" applyFont="1" applyFill="1" applyBorder="1" applyAlignment="1">
      <alignment horizontal="center" vertical="center" wrapText="1"/>
    </xf>
    <xf numFmtId="3" fontId="11" fillId="0" borderId="13" xfId="1" applyNumberFormat="1" applyFont="1" applyBorder="1" applyAlignment="1">
      <alignment vertical="center"/>
    </xf>
    <xf numFmtId="0" fontId="11" fillId="0" borderId="11" xfId="0" applyFont="1" applyBorder="1"/>
    <xf numFmtId="0" fontId="14" fillId="0" borderId="11" xfId="0" applyFont="1" applyBorder="1" applyAlignment="1">
      <alignment horizontal="center" vertical="center"/>
    </xf>
    <xf numFmtId="0" fontId="11" fillId="0" borderId="11" xfId="0" applyFont="1" applyBorder="1" applyAlignment="1">
      <alignment wrapText="1"/>
    </xf>
    <xf numFmtId="164" fontId="17" fillId="0" borderId="10" xfId="0" applyNumberFormat="1" applyFont="1" applyBorder="1" applyAlignment="1">
      <alignment horizontal="right" vertical="center" wrapText="1" readingOrder="1"/>
    </xf>
    <xf numFmtId="0" fontId="18" fillId="0" borderId="0" xfId="0" applyFont="1" applyFill="1" applyBorder="1"/>
    <xf numFmtId="0" fontId="10" fillId="0" borderId="14" xfId="0" applyFont="1" applyBorder="1"/>
    <xf numFmtId="0" fontId="11" fillId="0" borderId="14" xfId="0" applyFont="1" applyBorder="1"/>
    <xf numFmtId="0" fontId="11" fillId="0" borderId="14" xfId="0" applyFont="1" applyBorder="1" applyAlignment="1">
      <alignment horizontal="center"/>
    </xf>
    <xf numFmtId="10" fontId="11" fillId="0" borderId="5" xfId="4" applyNumberFormat="1" applyFont="1" applyBorder="1" applyAlignment="1">
      <alignment vertical="center"/>
    </xf>
    <xf numFmtId="10" fontId="8" fillId="4" borderId="3" xfId="2" applyNumberFormat="1" applyFont="1" applyFill="1" applyBorder="1" applyAlignment="1">
      <alignment horizontal="right" vertical="center"/>
    </xf>
    <xf numFmtId="0" fontId="10" fillId="0" borderId="0" xfId="0" applyFont="1" applyBorder="1"/>
    <xf numFmtId="0" fontId="13" fillId="0" borderId="0" xfId="0" applyFont="1" applyBorder="1"/>
    <xf numFmtId="0" fontId="8" fillId="2" borderId="1" xfId="0" applyFont="1" applyFill="1" applyBorder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0" fontId="4" fillId="0" borderId="0" xfId="0" applyFont="1" applyAlignment="1">
      <alignment horizontal="center" wrapText="1"/>
    </xf>
    <xf numFmtId="17" fontId="6" fillId="0" borderId="0" xfId="0" quotePrefix="1" applyNumberFormat="1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</cellXfs>
  <cellStyles count="5">
    <cellStyle name="Millares" xfId="3" builtinId="3"/>
    <cellStyle name="Normal" xfId="0" builtinId="0"/>
    <cellStyle name="Normal 5 2" xfId="1" xr:uid="{00000000-0005-0000-0000-000002000000}"/>
    <cellStyle name="Porcentaje" xfId="4" builtinId="5"/>
    <cellStyle name="Porcentual 2 2" xfId="2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"/>
  <sheetViews>
    <sheetView showGridLines="0" tabSelected="1" workbookViewId="0">
      <pane ySplit="6" topLeftCell="A7" activePane="bottomLeft" state="frozen"/>
      <selection pane="bottomLeft" activeCell="C11" sqref="C11"/>
    </sheetView>
  </sheetViews>
  <sheetFormatPr baseColWidth="10" defaultRowHeight="15" x14ac:dyDescent="0.25"/>
  <cols>
    <col min="1" max="1" width="13.85546875" customWidth="1"/>
    <col min="2" max="2" width="11" customWidth="1"/>
    <col min="3" max="3" width="55.28515625" customWidth="1"/>
    <col min="4" max="4" width="20.85546875" customWidth="1"/>
    <col min="5" max="12" width="18.85546875" customWidth="1"/>
    <col min="13" max="13" width="11.7109375" customWidth="1"/>
  </cols>
  <sheetData>
    <row r="1" spans="1:15" s="2" customFormat="1" ht="27.75" customHeight="1" x14ac:dyDescent="0.4">
      <c r="A1" s="50" t="s">
        <v>33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5" s="2" customFormat="1" ht="15" customHeight="1" x14ac:dyDescent="0.3">
      <c r="A2" s="47"/>
      <c r="B2" s="47"/>
      <c r="C2" s="4" t="s">
        <v>13</v>
      </c>
      <c r="D2" s="48" t="s">
        <v>34</v>
      </c>
      <c r="E2" s="48"/>
      <c r="F2" s="48"/>
      <c r="G2" s="49"/>
      <c r="H2" s="49"/>
      <c r="I2" s="49"/>
    </row>
    <row r="3" spans="1:15" s="5" customFormat="1" ht="15" customHeight="1" x14ac:dyDescent="0.3">
      <c r="A3" s="3"/>
      <c r="B3" s="3"/>
    </row>
    <row r="4" spans="1:15" s="5" customFormat="1" ht="21.75" customHeight="1" x14ac:dyDescent="0.3">
      <c r="A4" s="45" t="s">
        <v>32</v>
      </c>
      <c r="B4" s="46"/>
      <c r="C4" s="46"/>
    </row>
    <row r="5" spans="1:15" ht="15.75" thickBot="1" x14ac:dyDescent="0.3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/>
      <c r="I5" s="1"/>
      <c r="J5" s="1" t="s">
        <v>0</v>
      </c>
      <c r="K5" s="1"/>
      <c r="L5" s="1" t="s">
        <v>0</v>
      </c>
    </row>
    <row r="6" spans="1:15" ht="48" thickBot="1" x14ac:dyDescent="0.3">
      <c r="A6" s="6" t="s">
        <v>1</v>
      </c>
      <c r="B6" s="6" t="s">
        <v>14</v>
      </c>
      <c r="C6" s="31" t="s">
        <v>15</v>
      </c>
      <c r="D6" s="31" t="s">
        <v>16</v>
      </c>
      <c r="E6" s="6" t="s">
        <v>17</v>
      </c>
      <c r="F6" s="6" t="s">
        <v>18</v>
      </c>
      <c r="G6" s="7" t="s">
        <v>19</v>
      </c>
      <c r="H6" s="7" t="s">
        <v>20</v>
      </c>
      <c r="I6" s="6" t="s">
        <v>21</v>
      </c>
      <c r="J6" s="7" t="s">
        <v>22</v>
      </c>
      <c r="K6" s="7" t="s">
        <v>23</v>
      </c>
      <c r="L6" s="7" t="s">
        <v>24</v>
      </c>
      <c r="M6" s="7" t="s">
        <v>25</v>
      </c>
    </row>
    <row r="7" spans="1:15" s="9" customFormat="1" ht="16.5" customHeight="1" thickBot="1" x14ac:dyDescent="0.3">
      <c r="A7" s="38"/>
      <c r="B7" s="39"/>
      <c r="C7" s="40" t="s">
        <v>26</v>
      </c>
      <c r="D7" s="32">
        <f>SUM(D8:D14)</f>
        <v>3607000000</v>
      </c>
      <c r="E7" s="32">
        <f>SUM(E8:E14)</f>
        <v>3607000000</v>
      </c>
      <c r="F7" s="8">
        <f>SUM(F8:F12)</f>
        <v>70000000</v>
      </c>
      <c r="G7" s="8">
        <f>SUM(G8:G13)</f>
        <v>1806290797.4400001</v>
      </c>
      <c r="H7" s="41">
        <f>+G7/D7</f>
        <v>0.50077371706126972</v>
      </c>
      <c r="I7" s="8">
        <f>+D7-G7</f>
        <v>1800709202.5599999</v>
      </c>
      <c r="J7" s="8">
        <f>SUM(J8:J13)</f>
        <v>1403257551</v>
      </c>
      <c r="K7" s="41">
        <f>+J7/D7</f>
        <v>0.38903730274466314</v>
      </c>
      <c r="L7" s="8">
        <f>SUM(L8:L13)</f>
        <v>1403257551</v>
      </c>
      <c r="M7" s="41">
        <f>+L7/D7</f>
        <v>0.38903730274466314</v>
      </c>
      <c r="N7" s="43"/>
      <c r="O7" s="44"/>
    </row>
    <row r="8" spans="1:15" ht="15.75" thickBot="1" x14ac:dyDescent="0.3">
      <c r="A8" s="33" t="s">
        <v>2</v>
      </c>
      <c r="B8" s="34" t="s">
        <v>3</v>
      </c>
      <c r="C8" s="35" t="s">
        <v>4</v>
      </c>
      <c r="D8" s="32">
        <v>1256000000</v>
      </c>
      <c r="E8" s="32">
        <v>1256000000</v>
      </c>
      <c r="F8" s="8">
        <v>0</v>
      </c>
      <c r="G8" s="8">
        <v>635658445</v>
      </c>
      <c r="H8" s="41">
        <f>+G8/D8</f>
        <v>0.5060974880573248</v>
      </c>
      <c r="I8" s="8">
        <f>+D8-G8</f>
        <v>620341555</v>
      </c>
      <c r="J8" s="8">
        <v>635658445</v>
      </c>
      <c r="K8" s="41">
        <f t="shared" ref="K8:K13" si="0">+J8/D8</f>
        <v>0.5060974880573248</v>
      </c>
      <c r="L8" s="8">
        <v>635658445</v>
      </c>
      <c r="M8" s="41">
        <f t="shared" ref="M8:M13" si="1">+L8/D8</f>
        <v>0.5060974880573248</v>
      </c>
    </row>
    <row r="9" spans="1:15" ht="15.75" thickBot="1" x14ac:dyDescent="0.3">
      <c r="A9" s="33" t="s">
        <v>5</v>
      </c>
      <c r="B9" s="34" t="s">
        <v>3</v>
      </c>
      <c r="C9" s="35" t="s">
        <v>6</v>
      </c>
      <c r="D9" s="32">
        <v>473000000</v>
      </c>
      <c r="E9" s="32">
        <v>473000000</v>
      </c>
      <c r="F9" s="8">
        <v>0</v>
      </c>
      <c r="G9" s="8">
        <v>245650612</v>
      </c>
      <c r="H9" s="41">
        <f>+G9/D9</f>
        <v>0.51934590274841441</v>
      </c>
      <c r="I9" s="8">
        <f>+D9-G9</f>
        <v>227349388</v>
      </c>
      <c r="J9" s="8">
        <v>245650612</v>
      </c>
      <c r="K9" s="41">
        <f t="shared" si="0"/>
        <v>0.51934590274841441</v>
      </c>
      <c r="L9" s="8">
        <v>245650612</v>
      </c>
      <c r="M9" s="41">
        <f t="shared" si="1"/>
        <v>0.51934590274841441</v>
      </c>
    </row>
    <row r="10" spans="1:15" ht="30.75" thickBot="1" x14ac:dyDescent="0.3">
      <c r="A10" s="33" t="s">
        <v>7</v>
      </c>
      <c r="B10" s="34" t="s">
        <v>3</v>
      </c>
      <c r="C10" s="35" t="s">
        <v>8</v>
      </c>
      <c r="D10" s="32">
        <v>217000000</v>
      </c>
      <c r="E10" s="32">
        <v>217000000</v>
      </c>
      <c r="F10" s="8">
        <v>0</v>
      </c>
      <c r="G10" s="8">
        <v>74348723</v>
      </c>
      <c r="H10" s="41">
        <f>+G10/D10</f>
        <v>0.34262084331797232</v>
      </c>
      <c r="I10" s="8">
        <f>+D10-G10</f>
        <v>142651277</v>
      </c>
      <c r="J10" s="8">
        <v>74348723</v>
      </c>
      <c r="K10" s="41">
        <f t="shared" si="0"/>
        <v>0.34262084331797232</v>
      </c>
      <c r="L10" s="8">
        <v>74348723</v>
      </c>
      <c r="M10" s="41">
        <f t="shared" si="1"/>
        <v>0.34262084331797232</v>
      </c>
    </row>
    <row r="11" spans="1:15" ht="15.75" thickBot="1" x14ac:dyDescent="0.3">
      <c r="A11" s="33" t="s">
        <v>9</v>
      </c>
      <c r="B11" s="34" t="s">
        <v>3</v>
      </c>
      <c r="C11" s="35" t="s">
        <v>10</v>
      </c>
      <c r="D11" s="32">
        <v>1495000000</v>
      </c>
      <c r="E11" s="32">
        <v>1495000000</v>
      </c>
      <c r="F11" s="8">
        <v>0</v>
      </c>
      <c r="G11" s="8">
        <v>848131117.44000006</v>
      </c>
      <c r="H11" s="41">
        <f>+G11/D11</f>
        <v>0.56731178424080275</v>
      </c>
      <c r="I11" s="8">
        <f>+D11-G11</f>
        <v>646868882.55999994</v>
      </c>
      <c r="J11" s="8">
        <v>445097871</v>
      </c>
      <c r="K11" s="41">
        <f t="shared" si="0"/>
        <v>0.29772432842809365</v>
      </c>
      <c r="L11" s="8">
        <v>445097871</v>
      </c>
      <c r="M11" s="41">
        <f t="shared" si="1"/>
        <v>0.29772432842809365</v>
      </c>
    </row>
    <row r="12" spans="1:15" ht="30.75" thickBot="1" x14ac:dyDescent="0.3">
      <c r="A12" s="33" t="s">
        <v>11</v>
      </c>
      <c r="B12" s="34" t="s">
        <v>3</v>
      </c>
      <c r="C12" s="35" t="s">
        <v>12</v>
      </c>
      <c r="D12" s="32">
        <v>70000000</v>
      </c>
      <c r="E12" s="32">
        <v>70000000</v>
      </c>
      <c r="F12" s="8">
        <v>70000000</v>
      </c>
      <c r="G12" s="8">
        <v>0</v>
      </c>
      <c r="H12" s="41">
        <f t="shared" ref="H12" si="2">+G12/D12</f>
        <v>0</v>
      </c>
      <c r="I12" s="8"/>
      <c r="J12" s="8">
        <v>0</v>
      </c>
      <c r="K12" s="41">
        <f t="shared" si="0"/>
        <v>0</v>
      </c>
      <c r="L12" s="8">
        <v>0</v>
      </c>
      <c r="M12" s="41">
        <f t="shared" si="1"/>
        <v>0</v>
      </c>
    </row>
    <row r="13" spans="1:15" ht="30.75" thickBot="1" x14ac:dyDescent="0.3">
      <c r="A13" s="33" t="s">
        <v>29</v>
      </c>
      <c r="B13" s="34" t="s">
        <v>3</v>
      </c>
      <c r="C13" s="35" t="s">
        <v>28</v>
      </c>
      <c r="D13" s="32">
        <v>50000000</v>
      </c>
      <c r="E13" s="32">
        <v>50000000</v>
      </c>
      <c r="F13" s="37">
        <v>0</v>
      </c>
      <c r="G13" s="8">
        <v>2501900</v>
      </c>
      <c r="H13" s="41">
        <f>+G13/D13</f>
        <v>5.0037999999999999E-2</v>
      </c>
      <c r="I13" s="8">
        <f>+D13-G13</f>
        <v>47498100</v>
      </c>
      <c r="J13" s="8">
        <v>2501900</v>
      </c>
      <c r="K13" s="41">
        <f t="shared" si="0"/>
        <v>5.0037999999999999E-2</v>
      </c>
      <c r="L13" s="8">
        <v>2501900</v>
      </c>
      <c r="M13" s="41">
        <f t="shared" si="1"/>
        <v>5.0037999999999999E-2</v>
      </c>
    </row>
    <row r="14" spans="1:15" x14ac:dyDescent="0.25">
      <c r="A14" s="33" t="s">
        <v>31</v>
      </c>
      <c r="B14" s="34">
        <v>11</v>
      </c>
      <c r="C14" s="35" t="s">
        <v>30</v>
      </c>
      <c r="D14" s="32">
        <v>46000000</v>
      </c>
      <c r="E14" s="32">
        <v>46000000</v>
      </c>
      <c r="F14" s="30"/>
      <c r="G14" s="8">
        <v>0</v>
      </c>
      <c r="H14" s="41">
        <f>+G14/D14</f>
        <v>0</v>
      </c>
      <c r="I14" s="8">
        <f t="shared" ref="I14" si="3">+D14-G14</f>
        <v>46000000</v>
      </c>
      <c r="J14" s="8">
        <v>0</v>
      </c>
      <c r="K14" s="41">
        <f>+J14/D14</f>
        <v>0</v>
      </c>
      <c r="L14" s="8">
        <v>0</v>
      </c>
      <c r="M14" s="41">
        <f>+L14/D14</f>
        <v>0</v>
      </c>
    </row>
    <row r="15" spans="1:15" ht="15.75" thickBot="1" x14ac:dyDescent="0.3">
      <c r="G15" s="36"/>
      <c r="J15" s="36"/>
    </row>
    <row r="16" spans="1:15" s="5" customFormat="1" ht="19.5" thickBot="1" x14ac:dyDescent="0.35">
      <c r="A16" s="10"/>
      <c r="B16" s="11"/>
      <c r="C16" s="12" t="s">
        <v>27</v>
      </c>
      <c r="D16" s="13">
        <f>SUM(D8:D14)</f>
        <v>3607000000</v>
      </c>
      <c r="E16" s="13">
        <f>SUM(E8:E14)</f>
        <v>3607000000</v>
      </c>
      <c r="F16" s="13">
        <f>SUM(F8:F13)</f>
        <v>70000000</v>
      </c>
      <c r="G16" s="13">
        <f>+G8+G9+G10+G11+G12+G13+G14</f>
        <v>1806290797.4400001</v>
      </c>
      <c r="H16" s="42">
        <f>+G16/D16</f>
        <v>0.50077371706126972</v>
      </c>
      <c r="I16" s="13">
        <f>+D16-G16</f>
        <v>1800709202.5599999</v>
      </c>
      <c r="J16" s="13">
        <f>SUM(J8:J14)</f>
        <v>1403257551</v>
      </c>
      <c r="K16" s="42">
        <f>+J16/D16</f>
        <v>0.38903730274466314</v>
      </c>
      <c r="L16" s="13">
        <f>SUM(L8:L14)</f>
        <v>1403257551</v>
      </c>
      <c r="M16" s="14">
        <f>+L16/D16</f>
        <v>0.38903730274466314</v>
      </c>
      <c r="O16" s="15"/>
    </row>
    <row r="17" spans="1:15" s="2" customFormat="1" ht="15.75" thickBot="1" x14ac:dyDescent="0.3">
      <c r="A17" s="16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8"/>
      <c r="M17" s="19"/>
      <c r="N17" s="20"/>
      <c r="O17" s="21"/>
    </row>
    <row r="18" spans="1:15" s="2" customFormat="1" x14ac:dyDescent="0.25">
      <c r="L18" s="22"/>
      <c r="M18" s="23"/>
      <c r="N18" s="24"/>
    </row>
    <row r="19" spans="1:15" s="2" customFormat="1" ht="15.75" x14ac:dyDescent="0.25">
      <c r="D19" s="25"/>
      <c r="J19" s="26"/>
      <c r="K19" s="26"/>
      <c r="L19" s="27"/>
      <c r="M19" s="28"/>
      <c r="N19" s="29"/>
    </row>
  </sheetData>
  <sheetProtection algorithmName="SHA-512" hashValue="uuzHS68toNh8LGKEnNxFL9idkpZ/6BMjtUmjjebSVvMSMRh4A9kotceRhHBQ2DD32x2yefzLaXzHFuOgVpM8TQ==" saltValue="fRnsjCI+Zcafljm7HL9qtA==" spinCount="100000" sheet="1" objects="1" scenarios="1"/>
  <mergeCells count="4">
    <mergeCell ref="A4:C4"/>
    <mergeCell ref="A2:B2"/>
    <mergeCell ref="D2:I2"/>
    <mergeCell ref="A1:M1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AGOSTO VIGENCIA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Guadalupe Pardo Espi</dc:creator>
  <cp:lastModifiedBy>German</cp:lastModifiedBy>
  <dcterms:created xsi:type="dcterms:W3CDTF">2021-02-26T00:11:56Z</dcterms:created>
  <dcterms:modified xsi:type="dcterms:W3CDTF">2022-01-20T15:26:24Z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