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esktop\"/>
    </mc:Choice>
  </mc:AlternateContent>
  <xr:revisionPtr revIDLastSave="0" documentId="8_{AD0ACFFE-9082-4135-A891-5CAF76FCB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DIC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I19" i="4" s="1"/>
  <c r="D9" i="4"/>
  <c r="E19" i="4"/>
  <c r="F19" i="4"/>
  <c r="G19" i="4"/>
  <c r="H19" i="4"/>
  <c r="J19" i="4"/>
  <c r="K19" i="4"/>
  <c r="L19" i="4"/>
  <c r="M19" i="4"/>
  <c r="D19" i="4"/>
  <c r="L9" i="4"/>
  <c r="J9" i="4"/>
  <c r="H9" i="4"/>
  <c r="D29" i="4" s="1"/>
  <c r="G9" i="4"/>
  <c r="E9" i="4"/>
  <c r="M9" i="4" s="1"/>
  <c r="I10" i="4"/>
  <c r="D31" i="4"/>
  <c r="D30" i="4"/>
  <c r="H10" i="4"/>
  <c r="H11" i="4"/>
  <c r="H15" i="4"/>
  <c r="H14" i="4"/>
  <c r="H13" i="4"/>
  <c r="H12" i="4"/>
  <c r="N16" i="4"/>
  <c r="M15" i="4"/>
  <c r="K15" i="4"/>
  <c r="I15" i="4"/>
  <c r="M14" i="4"/>
  <c r="K14" i="4"/>
  <c r="I14" i="4"/>
  <c r="M13" i="4"/>
  <c r="K13" i="4"/>
  <c r="I13" i="4"/>
  <c r="M12" i="4"/>
  <c r="K12" i="4"/>
  <c r="I12" i="4"/>
  <c r="M11" i="4"/>
  <c r="K11" i="4"/>
  <c r="I11" i="4"/>
  <c r="M10" i="4"/>
  <c r="K10" i="4"/>
  <c r="K9" i="4" l="1"/>
</calcChain>
</file>

<file path=xl/sharedStrings.xml><?xml version="1.0" encoding="utf-8"?>
<sst xmlns="http://schemas.openxmlformats.org/spreadsheetml/2006/main" count="56" uniqueCount="38">
  <si>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</si>
  <si>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</si>
  <si>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</si>
  <si>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</si>
  <si>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</si>
  <si>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</si>
  <si>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</si>
  <si>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</si>
  <si>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</si>
  <si>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</si>
  <si>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</si>
  <si>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</si>
  <si>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</si>
  <si>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</si>
  <si>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</si>
  <si>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</si>
  <si>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FUNCIONAMIENTO</t>
  </si>
  <si>
    <t>COMPROMETIDO $</t>
  </si>
  <si>
    <t>COMPROMETIDO %</t>
  </si>
  <si>
    <t xml:space="preserve">OBLIGACIONES $   </t>
  </si>
  <si>
    <t>% OBLIGADO</t>
  </si>
  <si>
    <t>PAGADO %</t>
  </si>
  <si>
    <t xml:space="preserve">PAGADO  $    </t>
  </si>
  <si>
    <t>TOTAL PRESUPUESTO NACIÓN</t>
  </si>
  <si>
    <t>RECURSO</t>
  </si>
  <si>
    <t>APROPIACIÓN  INICIAL $</t>
  </si>
  <si>
    <t>APROPIACIÓN  VIGENTE  $</t>
  </si>
  <si>
    <t>APROPIACIÓN BLOQUEADA  $</t>
  </si>
  <si>
    <t>VIGENCIA 2023</t>
  </si>
  <si>
    <t xml:space="preserve">INFORME DE EJECUCIÓN A: </t>
  </si>
  <si>
    <t>DICIEMBRE 2023</t>
  </si>
  <si>
    <t>DIRECCIÓN DE SUSTITUCIÓN DE CULTIVOS DE USO ILICITO - DSCI</t>
  </si>
  <si>
    <t>ADQUISICIÓN DIFERENTES DE ACTIVOS</t>
  </si>
  <si>
    <t>SALDO POR COMPREMETER</t>
  </si>
  <si>
    <t>Este valor corresponde al saldo por comprometer dividido entre la apropiación vigente.</t>
  </si>
  <si>
    <t>Este valor corresponde a obligaciones $ dividido entre la apropiación vigente.</t>
  </si>
  <si>
    <t>Este valor corresponde al valor pagado dividido entre la apropiación vigente.</t>
  </si>
  <si>
    <t xml:space="preserve">Nota: La ejecución porcentual se calculó con base en la apropiación vigente.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</si>
</sst>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22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Times New Roman"/>
      <family val="1"/>
    </font>
    <font>
      <b/>
      <sz val="16"/>
      <name val="Calibri"/>
      <family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1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10" fontId="11" fillId="2" borderId="1" xfId="3" applyNumberFormat="1" applyFont="1" applyFill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164" fontId="12" fillId="2" borderId="0" xfId="0" applyNumberFormat="1" applyFont="1" applyFill="1" applyAlignment="1">
      <alignment horizontal="right" vertical="center" wrapText="1" readingOrder="1"/>
    </xf>
    <xf numFmtId="10" fontId="11" fillId="2" borderId="0" xfId="3" applyNumberFormat="1" applyFont="1" applyFill="1" applyBorder="1" applyAlignment="1">
      <alignment horizontal="center" vertical="center" wrapText="1" readingOrder="1"/>
    </xf>
    <xf numFmtId="43" fontId="12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6" fillId="2" borderId="0" xfId="0" applyNumberFormat="1" applyFont="1" applyFill="1" applyAlignment="1">
      <alignment horizontal="center" vertical="center" wrapText="1" readingOrder="1"/>
    </xf>
    <xf numFmtId="0" fontId="12" fillId="2" borderId="7" xfId="0" applyFont="1" applyFill="1" applyBorder="1" applyAlignment="1">
      <alignment horizontal="center" vertical="center" wrapText="1" readingOrder="1"/>
    </xf>
    <xf numFmtId="0" fontId="12" fillId="2" borderId="7" xfId="0" applyFont="1" applyFill="1" applyBorder="1" applyAlignment="1">
      <alignment horizontal="left" vertical="center" wrapText="1" readingOrder="1"/>
    </xf>
    <xf numFmtId="164" fontId="12" fillId="2" borderId="7" xfId="0" applyNumberFormat="1" applyFont="1" applyFill="1" applyBorder="1" applyAlignment="1">
      <alignment horizontal="right" vertical="center" wrapText="1" readingOrder="1"/>
    </xf>
    <xf numFmtId="10" fontId="12" fillId="2" borderId="1" xfId="3" applyNumberFormat="1" applyFont="1" applyFill="1" applyBorder="1" applyAlignment="1">
      <alignment horizontal="center" vertical="center" wrapText="1" readingOrder="1"/>
    </xf>
    <xf numFmtId="10" fontId="12" fillId="2" borderId="7" xfId="3" applyNumberFormat="1" applyFont="1" applyFill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0" fontId="11" fillId="2" borderId="7" xfId="0" applyFont="1" applyFill="1" applyBorder="1" applyAlignment="1">
      <alignment vertical="center" wrapText="1" readingOrder="1"/>
    </xf>
    <xf numFmtId="0" fontId="1" fillId="2" borderId="6" xfId="0" applyFont="1" applyFill="1" applyBorder="1"/>
    <xf numFmtId="10" fontId="1" fillId="2" borderId="0" xfId="3" applyNumberFormat="1" applyFont="1" applyFill="1"/>
    <xf numFmtId="0" fontId="2" fillId="3" borderId="5" xfId="0" applyFont="1" applyFill="1" applyBorder="1" applyAlignment="1">
      <alignment horizontal="center" vertical="center" wrapText="1" readingOrder="1"/>
    </xf>
    <xf numFmtId="10" fontId="1" fillId="2" borderId="8" xfId="3" applyNumberFormat="1" applyFont="1" applyFill="1" applyBorder="1"/>
    <xf numFmtId="0" fontId="1" fillId="2" borderId="8" xfId="0" applyFont="1" applyFill="1" applyBorder="1"/>
    <xf numFmtId="0" fontId="16" fillId="2" borderId="8" xfId="0" applyFont="1" applyFill="1" applyBorder="1"/>
    <xf numFmtId="0" fontId="1" fillId="2" borderId="9" xfId="0" applyFont="1" applyFill="1" applyBorder="1"/>
    <xf numFmtId="0" fontId="2" fillId="3" borderId="4" xfId="0" applyFont="1" applyFill="1" applyBorder="1" applyAlignment="1">
      <alignment horizontal="center" vertical="center" wrapText="1" readingOrder="1"/>
    </xf>
    <xf numFmtId="10" fontId="1" fillId="2" borderId="0" xfId="3" applyNumberFormat="1" applyFont="1" applyFill="1" applyBorder="1"/>
    <xf numFmtId="0" fontId="16" fillId="2" borderId="0" xfId="0" applyFont="1" applyFill="1"/>
    <xf numFmtId="0" fontId="1" fillId="2" borderId="10" xfId="0" applyFont="1" applyFill="1" applyBorder="1"/>
    <xf numFmtId="0" fontId="6" fillId="3" borderId="11" xfId="0" applyFont="1" applyFill="1" applyBorder="1" applyAlignment="1">
      <alignment horizontal="center" vertical="center" wrapText="1" readingOrder="1"/>
    </xf>
    <xf numFmtId="10" fontId="1" fillId="2" borderId="6" xfId="3" applyNumberFormat="1" applyFont="1" applyFill="1" applyBorder="1"/>
    <xf numFmtId="0" fontId="16" fillId="2" borderId="6" xfId="0" applyFont="1" applyFill="1" applyBorder="1"/>
    <xf numFmtId="0" fontId="1" fillId="2" borderId="12" xfId="0" applyFont="1" applyFill="1" applyBorder="1"/>
    <xf numFmtId="164" fontId="11" fillId="2" borderId="1" xfId="2" applyNumberFormat="1" applyFont="1" applyFill="1" applyBorder="1" applyAlignment="1">
      <alignment horizontal="center" vertical="center" wrapText="1" readingOrder="1"/>
    </xf>
    <xf numFmtId="10" fontId="8" fillId="3" borderId="2" xfId="3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28</xdr:row>
      <xdr:rowOff>28575</xdr:rowOff>
    </xdr:from>
    <xdr:to>
      <xdr:col>4</xdr:col>
      <xdr:colOff>962025</xdr:colOff>
      <xdr:row>28</xdr:row>
      <xdr:rowOff>180975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AFDEF2B2-D813-66B6-DE38-B908B203B7CB}"/>
            </a:ext>
          </a:extLst>
        </xdr:cNvPr>
        <xdr:cNvSpPr/>
      </xdr:nvSpPr>
      <xdr:spPr>
        <a:xfrm>
          <a:off x="7981950" y="7543800"/>
          <a:ext cx="904875" cy="1524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57150</xdr:colOff>
      <xdr:row>29</xdr:row>
      <xdr:rowOff>19050</xdr:rowOff>
    </xdr:from>
    <xdr:to>
      <xdr:col>4</xdr:col>
      <xdr:colOff>962025</xdr:colOff>
      <xdr:row>29</xdr:row>
      <xdr:rowOff>171450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B391E7D-B63B-4DCA-B247-EF4F525592D3}"/>
            </a:ext>
          </a:extLst>
        </xdr:cNvPr>
        <xdr:cNvSpPr/>
      </xdr:nvSpPr>
      <xdr:spPr>
        <a:xfrm>
          <a:off x="7981950" y="7724775"/>
          <a:ext cx="904875" cy="152400"/>
        </a:xfrm>
        <a:prstGeom prst="rightArrow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57150</xdr:colOff>
      <xdr:row>30</xdr:row>
      <xdr:rowOff>28575</xdr:rowOff>
    </xdr:from>
    <xdr:to>
      <xdr:col>4</xdr:col>
      <xdr:colOff>962025</xdr:colOff>
      <xdr:row>30</xdr:row>
      <xdr:rowOff>180975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6735C04F-CB6B-403F-BB77-5AED47B9A9AA}"/>
            </a:ext>
          </a:extLst>
        </xdr:cNvPr>
        <xdr:cNvSpPr/>
      </xdr:nvSpPr>
      <xdr:spPr>
        <a:xfrm>
          <a:off x="7981950" y="7924800"/>
          <a:ext cx="904875" cy="1524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50BD-F32F-4506-8652-F3B94635C53C}">
  <dimension ref="A1:AT183"/>
  <sheetViews>
    <sheetView tabSelected="1" topLeftCell="B1" workbookViewId="0">
      <selection activeCell="F24" sqref="F24"/>
    </sheetView>
  </sheetViews>
  <sheetFormatPr baseColWidth="10" defaultRowHeight="15"/>
  <cols>
    <col min="1" max="1" width="19.28515625" customWidth="1"/>
    <col min="2" max="2" width="10.140625" customWidth="1"/>
    <col min="3" max="3" width="67.710937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8.7109375" customWidth="1"/>
    <col min="9" max="9" width="17.1406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/>
    <row r="2" spans="1:46" s="1" customFormat="1" ht="29.25" customHeight="1">
      <c r="C2" s="59" t="s">
        <v>31</v>
      </c>
      <c r="D2" s="59"/>
      <c r="E2" s="59"/>
      <c r="F2" s="59"/>
      <c r="G2" s="59"/>
      <c r="H2" s="16"/>
    </row>
    <row r="3" spans="1:46" s="1" customFormat="1" ht="20.25" customHeight="1"/>
    <row r="4" spans="1:46" s="1" customFormat="1" ht="26.25" customHeight="1">
      <c r="C4" s="17" t="s">
        <v>29</v>
      </c>
      <c r="D4" s="18" t="s">
        <v>30</v>
      </c>
    </row>
    <row r="5" spans="1:46" s="1" customFormat="1" ht="23.25" customHeight="1"/>
    <row r="6" spans="1:46" ht="27" customHeight="1">
      <c r="A6" s="58" t="s">
        <v>28</v>
      </c>
      <c r="B6" s="58"/>
      <c r="C6" s="58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3" customFormat="1" ht="38.25" customHeight="1">
      <c r="A8" s="6" t="s">
        <v>1</v>
      </c>
      <c r="B8" s="7" t="s">
        <v>24</v>
      </c>
      <c r="C8" s="6" t="s">
        <v>2</v>
      </c>
      <c r="D8" s="7" t="s">
        <v>25</v>
      </c>
      <c r="E8" s="7" t="s">
        <v>26</v>
      </c>
      <c r="F8" s="7" t="s">
        <v>27</v>
      </c>
      <c r="G8" s="6" t="s">
        <v>17</v>
      </c>
      <c r="H8" s="7" t="s">
        <v>33</v>
      </c>
      <c r="I8" s="6" t="s">
        <v>18</v>
      </c>
      <c r="J8" s="7" t="s">
        <v>19</v>
      </c>
      <c r="K8" s="6" t="s">
        <v>20</v>
      </c>
      <c r="L8" s="7" t="s">
        <v>22</v>
      </c>
      <c r="M8" s="7" t="s">
        <v>21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>
      <c r="A9" s="2"/>
      <c r="B9" s="2"/>
      <c r="C9" s="15" t="s">
        <v>16</v>
      </c>
      <c r="D9" s="13">
        <f>SUM(D10:D15)</f>
        <v>3338000000</v>
      </c>
      <c r="E9" s="13">
        <f>SUM(E10:E15)</f>
        <v>3448000000</v>
      </c>
      <c r="F9" s="38">
        <v>0</v>
      </c>
      <c r="G9" s="13">
        <f>SUM(G10:G15)</f>
        <v>2825958522.8199997</v>
      </c>
      <c r="H9" s="13">
        <f>SUM(H10:H15)</f>
        <v>622041477.18000007</v>
      </c>
      <c r="I9" s="12">
        <f>+G9/E9</f>
        <v>0.81959353910092803</v>
      </c>
      <c r="J9" s="13">
        <f>SUM(J10:J15)</f>
        <v>2825958522.8199997</v>
      </c>
      <c r="K9" s="12">
        <f t="shared" ref="K9:K15" si="0">J9/E9</f>
        <v>0.81959353910092803</v>
      </c>
      <c r="L9" s="55">
        <f>SUM(L10:L15)</f>
        <v>2825958522.8199997</v>
      </c>
      <c r="M9" s="12">
        <f t="shared" ref="M9:M15" si="1">L9/E9</f>
        <v>0.81959353910092803</v>
      </c>
    </row>
    <row r="10" spans="1:46">
      <c r="A10" s="8" t="s">
        <v>3</v>
      </c>
      <c r="B10" s="9" t="s">
        <v>4</v>
      </c>
      <c r="C10" s="10" t="s">
        <v>5</v>
      </c>
      <c r="D10" s="11">
        <v>1112000000</v>
      </c>
      <c r="E10" s="11">
        <v>1222000000</v>
      </c>
      <c r="F10" s="11">
        <v>0</v>
      </c>
      <c r="G10" s="11">
        <v>1181430221</v>
      </c>
      <c r="H10" s="11">
        <f>E10-L10</f>
        <v>40569779</v>
      </c>
      <c r="I10" s="36">
        <f t="shared" ref="I10:I15" si="2">G10/E10</f>
        <v>0.9668005081833061</v>
      </c>
      <c r="J10" s="11">
        <v>1181430221</v>
      </c>
      <c r="K10" s="36">
        <f t="shared" si="0"/>
        <v>0.9668005081833061</v>
      </c>
      <c r="L10" s="11">
        <v>1181430221</v>
      </c>
      <c r="M10" s="36">
        <f t="shared" si="1"/>
        <v>0.9668005081833061</v>
      </c>
    </row>
    <row r="11" spans="1:46">
      <c r="A11" s="8" t="s">
        <v>6</v>
      </c>
      <c r="B11" s="9" t="s">
        <v>4</v>
      </c>
      <c r="C11" s="10" t="s">
        <v>7</v>
      </c>
      <c r="D11" s="11">
        <v>423000000</v>
      </c>
      <c r="E11" s="11">
        <v>423000000</v>
      </c>
      <c r="F11" s="11">
        <v>0</v>
      </c>
      <c r="G11" s="11">
        <v>390124705</v>
      </c>
      <c r="H11" s="11">
        <f>E11-L11</f>
        <v>32875295</v>
      </c>
      <c r="I11" s="36">
        <f t="shared" si="2"/>
        <v>0.92228062647754139</v>
      </c>
      <c r="J11" s="11">
        <v>390124705</v>
      </c>
      <c r="K11" s="36">
        <f t="shared" si="0"/>
        <v>0.92228062647754139</v>
      </c>
      <c r="L11" s="11">
        <v>390124705</v>
      </c>
      <c r="M11" s="36">
        <f t="shared" si="1"/>
        <v>0.92228062647754139</v>
      </c>
    </row>
    <row r="12" spans="1:46">
      <c r="A12" s="8" t="s">
        <v>8</v>
      </c>
      <c r="B12" s="9" t="s">
        <v>4</v>
      </c>
      <c r="C12" s="10" t="s">
        <v>9</v>
      </c>
      <c r="D12" s="11">
        <v>162000000</v>
      </c>
      <c r="E12" s="11">
        <v>162000000</v>
      </c>
      <c r="F12" s="11">
        <v>0</v>
      </c>
      <c r="G12" s="11">
        <v>157838929</v>
      </c>
      <c r="H12" s="11">
        <f t="shared" ref="H12:H15" si="3">E12-L12</f>
        <v>4161071</v>
      </c>
      <c r="I12" s="36">
        <f t="shared" si="2"/>
        <v>0.97431437654320985</v>
      </c>
      <c r="J12" s="11">
        <v>157838929</v>
      </c>
      <c r="K12" s="36">
        <f t="shared" si="0"/>
        <v>0.97431437654320985</v>
      </c>
      <c r="L12" s="11">
        <v>157838929</v>
      </c>
      <c r="M12" s="36">
        <f t="shared" si="1"/>
        <v>0.97431437654320985</v>
      </c>
    </row>
    <row r="13" spans="1:46">
      <c r="A13" s="8" t="s">
        <v>10</v>
      </c>
      <c r="B13" s="9" t="s">
        <v>4</v>
      </c>
      <c r="C13" s="10" t="s">
        <v>32</v>
      </c>
      <c r="D13" s="11">
        <v>1579000000</v>
      </c>
      <c r="E13" s="11">
        <v>1579000000</v>
      </c>
      <c r="F13" s="11">
        <v>0</v>
      </c>
      <c r="G13" s="11">
        <v>1090561937.8199999</v>
      </c>
      <c r="H13" s="11">
        <f t="shared" si="3"/>
        <v>488438062.18000007</v>
      </c>
      <c r="I13" s="36">
        <f t="shared" si="2"/>
        <v>0.69066620507916399</v>
      </c>
      <c r="J13" s="11">
        <v>1090561937.8199999</v>
      </c>
      <c r="K13" s="36">
        <f t="shared" si="0"/>
        <v>0.69066620507916399</v>
      </c>
      <c r="L13" s="11">
        <v>1090561937.8199999</v>
      </c>
      <c r="M13" s="36">
        <f t="shared" si="1"/>
        <v>0.69066620507916399</v>
      </c>
    </row>
    <row r="14" spans="1:46" ht="28.5">
      <c r="A14" s="8" t="s">
        <v>11</v>
      </c>
      <c r="B14" s="9" t="s">
        <v>4</v>
      </c>
      <c r="C14" s="10" t="s">
        <v>12</v>
      </c>
      <c r="D14" s="11">
        <v>53000000</v>
      </c>
      <c r="E14" s="11">
        <v>53000000</v>
      </c>
      <c r="F14" s="11">
        <v>0</v>
      </c>
      <c r="G14" s="11">
        <v>0</v>
      </c>
      <c r="H14" s="11">
        <f t="shared" si="3"/>
        <v>53000000</v>
      </c>
      <c r="I14" s="36">
        <f t="shared" si="2"/>
        <v>0</v>
      </c>
      <c r="J14" s="11">
        <v>0</v>
      </c>
      <c r="K14" s="36">
        <f t="shared" si="0"/>
        <v>0</v>
      </c>
      <c r="L14" s="11">
        <v>0</v>
      </c>
      <c r="M14" s="36">
        <f t="shared" si="1"/>
        <v>0</v>
      </c>
    </row>
    <row r="15" spans="1:46" ht="15.75" thickBot="1">
      <c r="A15" s="39" t="s">
        <v>13</v>
      </c>
      <c r="B15" s="33" t="s">
        <v>14</v>
      </c>
      <c r="C15" s="34" t="s">
        <v>15</v>
      </c>
      <c r="D15" s="35">
        <v>9000000</v>
      </c>
      <c r="E15" s="35">
        <v>9000000</v>
      </c>
      <c r="F15" s="35">
        <v>0</v>
      </c>
      <c r="G15" s="35">
        <v>6002730</v>
      </c>
      <c r="H15" s="35">
        <f t="shared" si="3"/>
        <v>2997270</v>
      </c>
      <c r="I15" s="37">
        <f t="shared" si="2"/>
        <v>0.66696999999999995</v>
      </c>
      <c r="J15" s="35">
        <v>6002730</v>
      </c>
      <c r="K15" s="37">
        <f t="shared" si="0"/>
        <v>0.66696999999999995</v>
      </c>
      <c r="L15" s="35">
        <v>6002730</v>
      </c>
      <c r="M15" s="37">
        <f t="shared" si="1"/>
        <v>0.66696999999999995</v>
      </c>
    </row>
    <row r="16" spans="1:46" ht="23.25" customHeight="1">
      <c r="A16" s="20" t="s">
        <v>0</v>
      </c>
      <c r="B16" s="21" t="s">
        <v>0</v>
      </c>
      <c r="C16" s="22" t="s">
        <v>0</v>
      </c>
      <c r="D16" s="23"/>
      <c r="E16" s="23"/>
      <c r="F16" s="23"/>
      <c r="G16" s="23"/>
      <c r="H16" s="23"/>
      <c r="I16" s="24"/>
      <c r="J16" s="23"/>
      <c r="K16" s="24"/>
      <c r="L16" s="25"/>
      <c r="M16" s="24"/>
      <c r="N16" s="26">
        <f>+E16-L16</f>
        <v>0</v>
      </c>
    </row>
    <row r="17" spans="1:46">
      <c r="A17" s="27" t="s">
        <v>0</v>
      </c>
      <c r="B17" s="28" t="s">
        <v>0</v>
      </c>
      <c r="C17" s="29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/>
      <c r="I17" s="30"/>
      <c r="J17" s="30" t="s">
        <v>0</v>
      </c>
      <c r="K17" s="31"/>
      <c r="L17" s="30" t="s">
        <v>0</v>
      </c>
      <c r="M17" s="32"/>
    </row>
    <row r="18" spans="1:46" s="1" customFormat="1" ht="15.75" thickBot="1"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46" s="4" customFormat="1" ht="19.5" customHeight="1" thickBot="1">
      <c r="A19" s="19"/>
      <c r="B19" s="19"/>
      <c r="C19" s="14" t="s">
        <v>23</v>
      </c>
      <c r="D19" s="57">
        <f>+D9</f>
        <v>3338000000</v>
      </c>
      <c r="E19" s="57">
        <f t="shared" ref="E19:M19" si="4">+E9</f>
        <v>3448000000</v>
      </c>
      <c r="F19" s="56">
        <f t="shared" si="4"/>
        <v>0</v>
      </c>
      <c r="G19" s="57">
        <f t="shared" si="4"/>
        <v>2825958522.8199997</v>
      </c>
      <c r="H19" s="57">
        <f t="shared" si="4"/>
        <v>622041477.18000007</v>
      </c>
      <c r="I19" s="56">
        <f t="shared" si="4"/>
        <v>0.81959353910092803</v>
      </c>
      <c r="J19" s="57">
        <f t="shared" si="4"/>
        <v>2825958522.8199997</v>
      </c>
      <c r="K19" s="56">
        <f t="shared" si="4"/>
        <v>0.81959353910092803</v>
      </c>
      <c r="L19" s="57">
        <f t="shared" si="4"/>
        <v>2825958522.8199997</v>
      </c>
      <c r="M19" s="56">
        <f t="shared" si="4"/>
        <v>0.81959353910092803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</row>
    <row r="20" spans="1:46" s="1" customFormat="1" ht="24.75" customHeight="1"/>
    <row r="21" spans="1:46" s="1" customFormat="1" ht="72" customHeight="1">
      <c r="D21" s="60" t="s">
        <v>37</v>
      </c>
      <c r="E21" s="61"/>
      <c r="F21" s="61"/>
      <c r="G21" s="61"/>
      <c r="H21" s="61"/>
      <c r="I21" s="61"/>
      <c r="J21" s="61"/>
      <c r="K21" s="61"/>
      <c r="L21" s="61"/>
    </row>
    <row r="22" spans="1:46" s="1" customFormat="1" ht="17.25" hidden="1" customHeight="1">
      <c r="D22" s="61"/>
      <c r="E22" s="61"/>
      <c r="F22" s="61"/>
      <c r="G22" s="61"/>
      <c r="H22" s="61"/>
      <c r="I22" s="61"/>
      <c r="J22" s="61"/>
      <c r="K22" s="61"/>
      <c r="L22" s="61"/>
    </row>
    <row r="23" spans="1:46" s="1" customFormat="1">
      <c r="M23" s="41"/>
    </row>
    <row r="24" spans="1:46" s="1" customFormat="1"/>
    <row r="25" spans="1:46" s="1" customFormat="1"/>
    <row r="26" spans="1:46" s="1" customFormat="1"/>
    <row r="27" spans="1:46" s="1" customFormat="1"/>
    <row r="28" spans="1:46" s="1" customFormat="1" ht="15.75" hidden="1" thickBot="1"/>
    <row r="29" spans="1:46" s="1" customFormat="1" hidden="1">
      <c r="C29" s="42" t="s">
        <v>18</v>
      </c>
      <c r="D29" s="43">
        <f>+H9/E9</f>
        <v>0.18040646089907195</v>
      </c>
      <c r="E29" s="44"/>
      <c r="F29" s="45" t="s">
        <v>34</v>
      </c>
      <c r="G29" s="44"/>
      <c r="H29" s="44"/>
      <c r="I29" s="44"/>
      <c r="J29" s="46"/>
    </row>
    <row r="30" spans="1:46" s="1" customFormat="1" hidden="1">
      <c r="C30" s="47" t="s">
        <v>20</v>
      </c>
      <c r="D30" s="48">
        <f>+J9/E9</f>
        <v>0.81959353910092803</v>
      </c>
      <c r="F30" s="49" t="s">
        <v>35</v>
      </c>
      <c r="J30" s="50"/>
    </row>
    <row r="31" spans="1:46" s="1" customFormat="1" ht="15.75" hidden="1" thickBot="1">
      <c r="C31" s="51" t="s">
        <v>21</v>
      </c>
      <c r="D31" s="52">
        <f>+L9/E9</f>
        <v>0.81959353910092803</v>
      </c>
      <c r="E31" s="40"/>
      <c r="F31" s="53" t="s">
        <v>36</v>
      </c>
      <c r="G31" s="40"/>
      <c r="H31" s="40"/>
      <c r="I31" s="40"/>
      <c r="J31" s="54"/>
    </row>
    <row r="32" spans="1:46" s="1" customFormat="1" hidden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1:2" s="1" customFormat="1"/>
    <row r="66" spans="1:2" s="1" customFormat="1"/>
    <row r="67" spans="1:2" s="1" customFormat="1"/>
    <row r="68" spans="1:2" s="1" customFormat="1"/>
    <row r="69" spans="1:2" s="1" customFormat="1"/>
    <row r="70" spans="1:2" s="1" customFormat="1"/>
    <row r="71" spans="1:2" s="1" customFormat="1"/>
    <row r="72" spans="1:2" s="1" customFormat="1"/>
    <row r="73" spans="1:2" s="1" customFormat="1"/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  <row r="131" spans="1:2">
      <c r="A131" s="1"/>
      <c r="B131" s="1"/>
    </row>
    <row r="132" spans="1:2">
      <c r="A132" s="1"/>
      <c r="B132" s="1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</sheetData>
  <mergeCells count="3">
    <mergeCell ref="A6:C6"/>
    <mergeCell ref="C2:G2"/>
    <mergeCell ref="D21:L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DICIEMBRE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2024-02-05T20:54:15Z</dcterms:created>
  <dcterms:modified xsi:type="dcterms:W3CDTF">2024-02-06T20:31:50Z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