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cardenas\Desktop\FINANCIERA\INFORMES DE EJECUCION\INFO MES A MES\"/>
    </mc:Choice>
  </mc:AlternateContent>
  <xr:revisionPtr revIDLastSave="0" documentId="13_ncr:1_{8A36758A-A1E2-4C47-BB9A-DE0F7C962A7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JECUCION ENERO 2024" sheetId="2" state="hidden" r:id="rId1"/>
    <sheet name="EJECUCION FEBRERO 2024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G9" i="3"/>
  <c r="G19" i="3" s="1"/>
  <c r="L9" i="3"/>
  <c r="L19" i="3" s="1"/>
  <c r="I10" i="3"/>
  <c r="I15" i="3"/>
  <c r="I14" i="3"/>
  <c r="I13" i="3"/>
  <c r="I12" i="3"/>
  <c r="I11" i="3"/>
  <c r="F19" i="3"/>
  <c r="M15" i="3"/>
  <c r="K15" i="3"/>
  <c r="H15" i="3"/>
  <c r="M14" i="3"/>
  <c r="K14" i="3"/>
  <c r="H14" i="3"/>
  <c r="M13" i="3"/>
  <c r="K13" i="3"/>
  <c r="H13" i="3"/>
  <c r="M12" i="3"/>
  <c r="K12" i="3"/>
  <c r="I9" i="3"/>
  <c r="I19" i="3" s="1"/>
  <c r="H12" i="3"/>
  <c r="M11" i="3"/>
  <c r="K11" i="3"/>
  <c r="H11" i="3"/>
  <c r="M10" i="3"/>
  <c r="K10" i="3"/>
  <c r="H10" i="3"/>
  <c r="J9" i="3"/>
  <c r="K9" i="3" s="1"/>
  <c r="K19" i="3" s="1"/>
  <c r="E9" i="3"/>
  <c r="E19" i="3" s="1"/>
  <c r="D9" i="3"/>
  <c r="D19" i="3" s="1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J19" i="3" l="1"/>
  <c r="H19" i="3"/>
  <c r="M9" i="3"/>
  <c r="M19" i="3" s="1"/>
</calcChain>
</file>

<file path=xl/sharedStrings.xml><?xml version="1.0" encoding="utf-8"?>
<sst xmlns="http://schemas.openxmlformats.org/spreadsheetml/2006/main" count="100" uniqueCount="36">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</sst>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7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3" t="s">
        <v>16</v>
      </c>
      <c r="D2" s="43"/>
      <c r="E2" s="43"/>
      <c r="F2" s="43"/>
      <c r="G2" s="4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44" t="s">
        <v>33</v>
      </c>
      <c r="B6" s="44"/>
      <c r="C6" s="4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5" t="s">
        <v>34</v>
      </c>
      <c r="E21" s="46"/>
      <c r="F21" s="46"/>
      <c r="G21" s="46"/>
      <c r="H21" s="46"/>
      <c r="I21" s="46"/>
      <c r="J21" s="46"/>
      <c r="K21" s="46"/>
      <c r="L21" s="46"/>
    </row>
    <row r="22" spans="1:46" s="1" customFormat="1" ht="17.25" hidden="1" customHeight="1" x14ac:dyDescent="0.25">
      <c r="D22" s="46"/>
      <c r="E22" s="46"/>
      <c r="F22" s="46"/>
      <c r="G22" s="46"/>
      <c r="H22" s="46"/>
      <c r="I22" s="46"/>
      <c r="J22" s="46"/>
      <c r="K22" s="46"/>
      <c r="L22" s="4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dimension ref="A1:AT183"/>
  <sheetViews>
    <sheetView tabSelected="1" topLeftCell="B1" workbookViewId="0">
      <selection activeCell="I17" sqref="I17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5703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43" t="s">
        <v>16</v>
      </c>
      <c r="D2" s="43"/>
      <c r="E2" s="43"/>
      <c r="F2" s="43"/>
      <c r="G2" s="43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35</v>
      </c>
    </row>
    <row r="5" spans="1:46" s="1" customFormat="1" ht="23.25" customHeight="1" x14ac:dyDescent="0.25"/>
    <row r="6" spans="1:46" ht="27" customHeight="1" x14ac:dyDescent="0.25">
      <c r="A6" s="44" t="s">
        <v>33</v>
      </c>
      <c r="B6" s="44"/>
      <c r="C6" s="44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950594553</v>
      </c>
      <c r="H9" s="11">
        <f>+G9/E9</f>
        <v>0.24976210010509722</v>
      </c>
      <c r="I9" s="39">
        <f>SUM(I10:I15)</f>
        <v>2855405447</v>
      </c>
      <c r="J9" s="9">
        <f>SUM(J10:J15)</f>
        <v>324546721</v>
      </c>
      <c r="K9" s="11">
        <f>+J9/E9</f>
        <v>8.5272391224382557E-2</v>
      </c>
      <c r="L9" s="39">
        <f>SUM(L10:L15)</f>
        <v>324546721</v>
      </c>
      <c r="M9" s="11">
        <f>+L9/E9</f>
        <v>8.5272391224382557E-2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186334194</v>
      </c>
      <c r="H10" s="11">
        <f>+G10/E10</f>
        <v>0.13215191063829787</v>
      </c>
      <c r="I10" s="15">
        <f>+E10-G10</f>
        <v>1223665806</v>
      </c>
      <c r="J10" s="15">
        <v>186334194</v>
      </c>
      <c r="K10" s="16">
        <f t="shared" ref="K10:K15" si="0">J10/E10</f>
        <v>0.13215191063829787</v>
      </c>
      <c r="L10" s="15">
        <v>186334194</v>
      </c>
      <c r="M10" s="16">
        <f t="shared" ref="M10:M15" si="1">L10/E10</f>
        <v>0.13215191063829787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105993903</v>
      </c>
      <c r="H11" s="11">
        <f t="shared" ref="H11:H15" si="2">+G11/E11</f>
        <v>0.1999884962264151</v>
      </c>
      <c r="I11" s="15">
        <f t="shared" ref="I11:I15" si="3">+E11-G11</f>
        <v>424006097</v>
      </c>
      <c r="J11" s="15">
        <v>70653179</v>
      </c>
      <c r="K11" s="16">
        <f t="shared" si="0"/>
        <v>0.13330788490566037</v>
      </c>
      <c r="L11" s="15">
        <v>70653179</v>
      </c>
      <c r="M11" s="16">
        <f t="shared" si="1"/>
        <v>0.13330788490566037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26015580</v>
      </c>
      <c r="H12" s="11">
        <f t="shared" si="2"/>
        <v>0.33353307692307693</v>
      </c>
      <c r="I12" s="15">
        <f t="shared" si="3"/>
        <v>51984420</v>
      </c>
      <c r="J12" s="15">
        <v>26015580</v>
      </c>
      <c r="K12" s="16">
        <f t="shared" si="0"/>
        <v>0.33353307692307693</v>
      </c>
      <c r="L12" s="15">
        <v>26015580</v>
      </c>
      <c r="M12" s="16">
        <f t="shared" si="1"/>
        <v>0.33353307692307693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632250876</v>
      </c>
      <c r="H13" s="11">
        <f t="shared" si="2"/>
        <v>0.36652224695652175</v>
      </c>
      <c r="I13" s="15">
        <f t="shared" si="3"/>
        <v>1092749124</v>
      </c>
      <c r="J13" s="15">
        <v>41543768</v>
      </c>
      <c r="K13" s="16">
        <f t="shared" si="0"/>
        <v>2.4083343768115942E-2</v>
      </c>
      <c r="L13" s="15">
        <v>41543768</v>
      </c>
      <c r="M13" s="16">
        <f t="shared" si="1"/>
        <v>2.4083343768115942E-2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>+G9</f>
        <v>950594553</v>
      </c>
      <c r="H19" s="41">
        <f t="shared" si="4"/>
        <v>0.24976210010509722</v>
      </c>
      <c r="I19" s="40">
        <f t="shared" si="4"/>
        <v>2855405447</v>
      </c>
      <c r="J19" s="40">
        <f t="shared" si="4"/>
        <v>324546721</v>
      </c>
      <c r="K19" s="41">
        <f t="shared" si="4"/>
        <v>8.5272391224382557E-2</v>
      </c>
      <c r="L19" s="40">
        <f>+L9</f>
        <v>324546721</v>
      </c>
      <c r="M19" s="41">
        <f>+M9</f>
        <v>8.5272391224382557E-2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45" t="s">
        <v>34</v>
      </c>
      <c r="E21" s="46"/>
      <c r="F21" s="46"/>
      <c r="G21" s="46"/>
      <c r="H21" s="46"/>
      <c r="I21" s="46"/>
      <c r="J21" s="46"/>
      <c r="K21" s="46"/>
      <c r="L21" s="46"/>
    </row>
    <row r="22" spans="1:46" s="1" customFormat="1" ht="17.25" hidden="1" customHeight="1" x14ac:dyDescent="0.25">
      <c r="D22" s="46"/>
      <c r="E22" s="46"/>
      <c r="F22" s="46"/>
      <c r="G22" s="46"/>
      <c r="H22" s="46"/>
      <c r="I22" s="46"/>
      <c r="J22" s="46"/>
      <c r="K22" s="46"/>
      <c r="L22" s="46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ENERO 2024</vt:lpstr>
      <vt:lpstr>EJECUCION FEBRERO 2024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Lina Fernanda Cardenas Azuaje</cp:lastModifiedBy>
  <dcterms:created xsi:type="dcterms:W3CDTF">2024-02-06T19:49:34Z</dcterms:created>
  <dcterms:modified xsi:type="dcterms:W3CDTF">2024-03-18T20:51:21Z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