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sanchez\Desktop\DSCI OASP 2024\08.Agosto 2024\COORDINACION FINANCIERA\Andres Mendez\Publicación Web\"/>
    </mc:Choice>
  </mc:AlternateContent>
  <xr:revisionPtr revIDLastSave="0" documentId="13_ncr:1_{CD068801-190E-4CF6-A266-054B02E186A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JECUCION ENERO 2024" sheetId="2" state="hidden" r:id="rId1"/>
    <sheet name="EJECUCION JULIO 2024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K14" i="3"/>
  <c r="G9" i="3"/>
  <c r="G19" i="3" s="1"/>
  <c r="L9" i="3"/>
  <c r="L19" i="3" s="1"/>
  <c r="I10" i="3"/>
  <c r="I15" i="3"/>
  <c r="I14" i="3"/>
  <c r="I13" i="3"/>
  <c r="I12" i="3"/>
  <c r="I11" i="3"/>
  <c r="F19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J9" i="3"/>
  <c r="K9" i="3" s="1"/>
  <c r="K19" i="3" s="1"/>
  <c r="E9" i="3"/>
  <c r="E19" i="3" s="1"/>
  <c r="D9" i="3"/>
  <c r="D19" i="3" s="1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9" i="3" l="1"/>
  <c r="H19" i="3" s="1"/>
  <c r="I9" i="3"/>
  <c r="I19" i="3" s="1"/>
  <c r="J19" i="3"/>
  <c r="M9" i="3"/>
  <c r="M19" i="3" s="1"/>
</calcChain>
</file>

<file path=xl/sharedStrings.xml><?xml version="1.0" encoding="utf-8"?>
<sst xmlns="http://schemas.openxmlformats.org/spreadsheetml/2006/main" count="100" uniqueCount="36">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</sst>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0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10" fontId="9" fillId="2" borderId="2" xfId="3" applyNumberFormat="1" applyFont="1" applyFill="1" applyBorder="1" applyAlignment="1">
      <alignment horizontal="center" vertical="center" wrapText="1" readingOrder="1"/>
    </xf>
    <xf numFmtId="165" fontId="10" fillId="2" borderId="1" xfId="0" applyNumberFormat="1" applyFont="1" applyFill="1" applyBorder="1" applyAlignment="1">
      <alignment horizontal="right" vertical="center" wrapText="1" readingOrder="1"/>
    </xf>
    <xf numFmtId="165" fontId="10" fillId="2" borderId="2" xfId="0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6" t="s">
        <v>16</v>
      </c>
      <c r="D2" s="46"/>
      <c r="E2" s="46"/>
      <c r="F2" s="46"/>
      <c r="G2" s="46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47" t="s">
        <v>33</v>
      </c>
      <c r="B6" s="47"/>
      <c r="C6" s="47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8" t="s">
        <v>34</v>
      </c>
      <c r="E21" s="49"/>
      <c r="F21" s="49"/>
      <c r="G21" s="49"/>
      <c r="H21" s="49"/>
      <c r="I21" s="49"/>
      <c r="J21" s="49"/>
      <c r="K21" s="49"/>
      <c r="L21" s="49"/>
    </row>
    <row r="22" spans="1:46" s="1" customFormat="1" ht="17.25" hidden="1" customHeight="1" x14ac:dyDescent="0.25">
      <c r="D22" s="49"/>
      <c r="E22" s="49"/>
      <c r="F22" s="49"/>
      <c r="G22" s="49"/>
      <c r="H22" s="49"/>
      <c r="I22" s="49"/>
      <c r="J22" s="49"/>
      <c r="K22" s="49"/>
      <c r="L22" s="49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dimension ref="A1:AT183"/>
  <sheetViews>
    <sheetView tabSelected="1" topLeftCell="C1" workbookViewId="0">
      <selection activeCell="D21" sqref="D21:L22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9" customWidth="1"/>
    <col min="7" max="7" width="19.570312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6" t="s">
        <v>16</v>
      </c>
      <c r="D2" s="46"/>
      <c r="E2" s="46"/>
      <c r="F2" s="46"/>
      <c r="G2" s="46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47" t="s">
        <v>33</v>
      </c>
      <c r="B6" s="47"/>
      <c r="C6" s="47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9">
        <f>SUM(F10:F15)</f>
        <v>250000000</v>
      </c>
      <c r="G9" s="9">
        <f>SUM(G10:G15)</f>
        <v>1934470669.4000001</v>
      </c>
      <c r="H9" s="11">
        <f>+G9/E9</f>
        <v>0.5082686992643195</v>
      </c>
      <c r="I9" s="39">
        <f>SUM(I10:I15)</f>
        <v>1871529330.5999999</v>
      </c>
      <c r="J9" s="9">
        <f>SUM(J10:J15)</f>
        <v>1449679872.4000001</v>
      </c>
      <c r="K9" s="11">
        <f>+J9/E9</f>
        <v>0.38089329280084078</v>
      </c>
      <c r="L9" s="39">
        <f>SUM(L10:L15)</f>
        <v>1449679872.4000001</v>
      </c>
      <c r="M9" s="11">
        <f>+L9/E9</f>
        <v>0.38089329280084078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44">
        <v>0</v>
      </c>
      <c r="G10" s="15">
        <v>746923973</v>
      </c>
      <c r="H10" s="11">
        <f>+G10/E10</f>
        <v>0.52973331418439717</v>
      </c>
      <c r="I10" s="15">
        <f>+E10-G10</f>
        <v>663076027</v>
      </c>
      <c r="J10" s="15">
        <v>746923973</v>
      </c>
      <c r="K10" s="16">
        <f t="shared" ref="K10:K15" si="0">J10/E10</f>
        <v>0.52973331418439717</v>
      </c>
      <c r="L10" s="15">
        <v>746923973</v>
      </c>
      <c r="M10" s="16">
        <f t="shared" ref="M10:M15" si="1">L10/E10</f>
        <v>0.52973331418439717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44">
        <v>0</v>
      </c>
      <c r="G11" s="15">
        <v>299839125</v>
      </c>
      <c r="H11" s="11">
        <f t="shared" ref="H11:H15" si="2">+G11/E11</f>
        <v>0.56573419811320758</v>
      </c>
      <c r="I11" s="15">
        <f t="shared" ref="I11:I15" si="3">+E11-G11</f>
        <v>230160875</v>
      </c>
      <c r="J11" s="15">
        <v>264498401</v>
      </c>
      <c r="K11" s="16">
        <f t="shared" si="0"/>
        <v>0.49905358679245282</v>
      </c>
      <c r="L11" s="15">
        <v>264498401</v>
      </c>
      <c r="M11" s="16">
        <f t="shared" si="1"/>
        <v>0.49905358679245282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44">
        <v>0</v>
      </c>
      <c r="G12" s="15">
        <v>58726030</v>
      </c>
      <c r="H12" s="11">
        <f t="shared" si="2"/>
        <v>0.7528978205128205</v>
      </c>
      <c r="I12" s="15">
        <f t="shared" si="3"/>
        <v>19273970</v>
      </c>
      <c r="J12" s="15">
        <v>58726030</v>
      </c>
      <c r="K12" s="16">
        <f t="shared" si="0"/>
        <v>0.7528978205128205</v>
      </c>
      <c r="L12" s="15">
        <v>58726030</v>
      </c>
      <c r="M12" s="16">
        <f t="shared" si="1"/>
        <v>0.7528978205128205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250000000</v>
      </c>
      <c r="G13" s="15">
        <v>828222865.39999998</v>
      </c>
      <c r="H13" s="11">
        <f t="shared" si="2"/>
        <v>0.48012919733333331</v>
      </c>
      <c r="I13" s="15">
        <f t="shared" si="3"/>
        <v>896777134.60000002</v>
      </c>
      <c r="J13" s="15">
        <v>379457023.39999998</v>
      </c>
      <c r="K13" s="16">
        <f t="shared" si="0"/>
        <v>0.21997508602898549</v>
      </c>
      <c r="L13" s="15">
        <v>379457023.39999998</v>
      </c>
      <c r="M13" s="16">
        <f t="shared" si="1"/>
        <v>0.21997508602898549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44">
        <v>0</v>
      </c>
      <c r="G14" s="15">
        <v>758676</v>
      </c>
      <c r="H14" s="11">
        <f t="shared" si="2"/>
        <v>1.4314641509433962E-2</v>
      </c>
      <c r="I14" s="15">
        <f t="shared" si="3"/>
        <v>52241324</v>
      </c>
      <c r="J14" s="15">
        <v>74445</v>
      </c>
      <c r="K14" s="16">
        <f t="shared" si="0"/>
        <v>1.404622641509434E-3</v>
      </c>
      <c r="L14" s="15">
        <v>74445</v>
      </c>
      <c r="M14" s="16">
        <f t="shared" si="1"/>
        <v>1.404622641509434E-3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45">
        <v>0</v>
      </c>
      <c r="G15" s="20">
        <v>0</v>
      </c>
      <c r="H15" s="43">
        <f t="shared" si="2"/>
        <v>0</v>
      </c>
      <c r="I15" s="20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K19" si="4">+E9</f>
        <v>3806000000</v>
      </c>
      <c r="F19" s="40">
        <f t="shared" si="4"/>
        <v>250000000</v>
      </c>
      <c r="G19" s="40">
        <f>+G9</f>
        <v>1934470669.4000001</v>
      </c>
      <c r="H19" s="41">
        <f t="shared" si="4"/>
        <v>0.5082686992643195</v>
      </c>
      <c r="I19" s="40">
        <f t="shared" si="4"/>
        <v>1871529330.5999999</v>
      </c>
      <c r="J19" s="40">
        <f t="shared" si="4"/>
        <v>1449679872.4000001</v>
      </c>
      <c r="K19" s="41">
        <f t="shared" si="4"/>
        <v>0.38089329280084078</v>
      </c>
      <c r="L19" s="40">
        <f>+L9</f>
        <v>1449679872.4000001</v>
      </c>
      <c r="M19" s="41">
        <f>+M9</f>
        <v>0.38089329280084078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8" t="s">
        <v>34</v>
      </c>
      <c r="E21" s="49"/>
      <c r="F21" s="49"/>
      <c r="G21" s="49"/>
      <c r="H21" s="49"/>
      <c r="I21" s="49"/>
      <c r="J21" s="49"/>
      <c r="K21" s="49"/>
      <c r="L21" s="49"/>
    </row>
    <row r="22" spans="1:46" s="1" customFormat="1" ht="17.25" hidden="1" customHeight="1" x14ac:dyDescent="0.25">
      <c r="D22" s="49"/>
      <c r="E22" s="49"/>
      <c r="F22" s="49"/>
      <c r="G22" s="49"/>
      <c r="H22" s="49"/>
      <c r="I22" s="49"/>
      <c r="J22" s="49"/>
      <c r="K22" s="49"/>
      <c r="L22" s="49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ENERO 2024</vt:lpstr>
      <vt:lpstr>EJECUCION JULIO 2024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Omar Alfredo Sanchez Pinilla</cp:lastModifiedBy>
  <dcterms:created xsi:type="dcterms:W3CDTF">2024-02-06T19:49:34Z</dcterms:created>
  <dcterms:modified xsi:type="dcterms:W3CDTF">2024-08-05T19:48:47Z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