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a.cardenas\Downloads\"/>
    </mc:Choice>
  </mc:AlternateContent>
  <xr:revisionPtr revIDLastSave="0" documentId="13_ncr:1_{F1DE8F00-2F01-47F2-B035-D032F20F179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EJECUCION ENERO 2024" sheetId="2" state="hidden" r:id="rId1"/>
    <sheet name="EJECUCION JUNIO 2024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F19" i="3" s="1"/>
  <c r="G9" i="3"/>
  <c r="G19" i="3" s="1"/>
  <c r="K14" i="3"/>
  <c r="L9" i="3"/>
  <c r="L19" i="3" s="1"/>
  <c r="I10" i="3"/>
  <c r="I15" i="3"/>
  <c r="I14" i="3"/>
  <c r="I13" i="3"/>
  <c r="I12" i="3"/>
  <c r="I11" i="3"/>
  <c r="M15" i="3"/>
  <c r="K15" i="3"/>
  <c r="H15" i="3"/>
  <c r="M14" i="3"/>
  <c r="H14" i="3"/>
  <c r="M13" i="3"/>
  <c r="K13" i="3"/>
  <c r="H13" i="3"/>
  <c r="M12" i="3"/>
  <c r="K12" i="3"/>
  <c r="H12" i="3"/>
  <c r="M11" i="3"/>
  <c r="K11" i="3"/>
  <c r="H11" i="3"/>
  <c r="M10" i="3"/>
  <c r="K10" i="3"/>
  <c r="H10" i="3"/>
  <c r="J9" i="3"/>
  <c r="K9" i="3" s="1"/>
  <c r="K19" i="3" s="1"/>
  <c r="E9" i="3"/>
  <c r="E19" i="3" s="1"/>
  <c r="D9" i="3"/>
  <c r="D19" i="3" s="1"/>
  <c r="I15" i="2"/>
  <c r="I14" i="2"/>
  <c r="I13" i="2"/>
  <c r="I12" i="2"/>
  <c r="I11" i="2"/>
  <c r="I10" i="2"/>
  <c r="E19" i="2"/>
  <c r="F19" i="2"/>
  <c r="G19" i="2"/>
  <c r="H19" i="2"/>
  <c r="J19" i="2"/>
  <c r="K19" i="2"/>
  <c r="L19" i="2"/>
  <c r="M19" i="2"/>
  <c r="D19" i="2"/>
  <c r="M9" i="2"/>
  <c r="L9" i="2"/>
  <c r="K9" i="2"/>
  <c r="J9" i="2"/>
  <c r="I9" i="2"/>
  <c r="I19" i="2" s="1"/>
  <c r="H10" i="2"/>
  <c r="H11" i="2"/>
  <c r="H12" i="2"/>
  <c r="H13" i="2"/>
  <c r="H14" i="2"/>
  <c r="H15" i="2"/>
  <c r="H9" i="2"/>
  <c r="G9" i="2"/>
  <c r="E9" i="2"/>
  <c r="D9" i="2"/>
  <c r="K10" i="2"/>
  <c r="M15" i="2"/>
  <c r="K15" i="2"/>
  <c r="M14" i="2"/>
  <c r="K14" i="2"/>
  <c r="M13" i="2"/>
  <c r="K13" i="2"/>
  <c r="M12" i="2"/>
  <c r="K12" i="2"/>
  <c r="M11" i="2"/>
  <c r="K11" i="2"/>
  <c r="M10" i="2"/>
  <c r="H9" i="3" l="1"/>
  <c r="H19" i="3" s="1"/>
  <c r="I9" i="3"/>
  <c r="I19" i="3" s="1"/>
  <c r="J19" i="3"/>
  <c r="M9" i="3"/>
  <c r="M19" i="3" s="1"/>
</calcChain>
</file>

<file path=xl/sharedStrings.xml><?xml version="1.0" encoding="utf-8"?>
<sst xmlns="http://schemas.openxmlformats.org/spreadsheetml/2006/main" count="101" uniqueCount="36">
  <si>
    <t/>
  </si>
  <si>
    <t>RUBRO</t>
  </si>
  <si>
    <t>DESCRIPCION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</si>
  <si>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</si>
  <si>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</si>
  <si>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</si>
  <si>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</si>
  <si>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</si>
  <si>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</si>
  <si>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</si>
  <si>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</si>
  <si>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</si>
  <si>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</si>
  <si>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</si>
  <si>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</si>
  <si>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</si>
  <si>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DIRECCIÓN DE SUSTITUCIÓN DE CULTIVOS DE USO ILICITO - DSCI</t>
  </si>
  <si>
    <t xml:space="preserve">INFORME DE EJECUCIÓN A: </t>
  </si>
  <si>
    <t>RECURSO</t>
  </si>
  <si>
    <t>APROPIACIÓN  INICIAL $</t>
  </si>
  <si>
    <t>APROPIACIÓN  VIGENTE  $</t>
  </si>
  <si>
    <t>APROPIACIÓN BLOQUEADA  $</t>
  </si>
  <si>
    <t>COMPROMETIDO $</t>
  </si>
  <si>
    <t>COMPROMETIDO %</t>
  </si>
  <si>
    <t xml:space="preserve">OBLIGACIONES $   </t>
  </si>
  <si>
    <t>% OBLIGADO</t>
  </si>
  <si>
    <t xml:space="preserve">PAGADO  $    </t>
  </si>
  <si>
    <t>PAGADO %</t>
  </si>
  <si>
    <t>FUNCIONAMIENTO</t>
  </si>
  <si>
    <t>ADQUISICIÓN DIFERENTES DE ACTIVOS</t>
  </si>
  <si>
    <t>TOTAL PRESUPUESTO NACIÓN</t>
  </si>
  <si>
    <t>SALDO POR COMPREMETER</t>
  </si>
  <si>
    <t>ENERO 2024</t>
  </si>
  <si>
    <t>VIGENCIA 2024</t>
  </si>
  <si>
    <t xml:space="preserve">Nota: La ejecución porcentual se calculó con base en la apropiación vigente.
</t>
  </si>
  <si>
    <t>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</si>
</sst>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[$-1240A]&quot;$&quot;\ #,##0.000;\-&quot;$&quot;\ #,##0.0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22"/>
      <name val="Calibri"/>
      <family val="2"/>
    </font>
    <font>
      <b/>
      <sz val="14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9">
    <xf numFmtId="0" fontId="1" fillId="0" borderId="0" xfId="0" applyFont="1"/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0" fontId="9" fillId="2" borderId="1" xfId="3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10" fontId="10" fillId="2" borderId="1" xfId="3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left" vertical="center" wrapText="1" readingOrder="1"/>
    </xf>
    <xf numFmtId="164" fontId="10" fillId="2" borderId="2" xfId="0" applyNumberFormat="1" applyFont="1" applyFill="1" applyBorder="1" applyAlignment="1">
      <alignment horizontal="right" vertical="center" wrapText="1" readingOrder="1"/>
    </xf>
    <xf numFmtId="10" fontId="10" fillId="2" borderId="2" xfId="3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10" fillId="2" borderId="0" xfId="0" applyFont="1" applyFill="1" applyAlignment="1">
      <alignment horizontal="left" vertical="center" wrapText="1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10" fontId="9" fillId="2" borderId="0" xfId="3" applyNumberFormat="1" applyFont="1" applyFill="1" applyBorder="1" applyAlignment="1">
      <alignment horizontal="center" vertical="center" wrapText="1" readingOrder="1"/>
    </xf>
    <xf numFmtId="43" fontId="10" fillId="2" borderId="0" xfId="1" applyFont="1" applyFill="1" applyBorder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0" fontId="3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right" vertical="center" wrapText="1" readingOrder="1"/>
    </xf>
    <xf numFmtId="10" fontId="2" fillId="2" borderId="0" xfId="3" applyNumberFormat="1" applyFont="1" applyFill="1" applyBorder="1" applyAlignment="1">
      <alignment horizontal="center" vertical="center" wrapText="1" readingOrder="1"/>
    </xf>
    <xf numFmtId="10" fontId="2" fillId="2" borderId="0" xfId="0" applyNumberFormat="1" applyFont="1" applyFill="1" applyAlignment="1">
      <alignment horizontal="center" vertical="center" wrapText="1" readingOrder="1"/>
    </xf>
    <xf numFmtId="0" fontId="1" fillId="2" borderId="3" xfId="0" applyFont="1" applyFill="1" applyBorder="1"/>
    <xf numFmtId="0" fontId="11" fillId="2" borderId="0" xfId="0" applyFont="1" applyFill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9" fillId="2" borderId="1" xfId="2" applyNumberFormat="1" applyFont="1" applyFill="1" applyBorder="1" applyAlignment="1">
      <alignment horizontal="center" vertical="center" wrapText="1" readingOrder="1"/>
    </xf>
    <xf numFmtId="164" fontId="13" fillId="3" borderId="5" xfId="0" applyNumberFormat="1" applyFont="1" applyFill="1" applyBorder="1" applyAlignment="1">
      <alignment horizontal="center" vertical="center"/>
    </xf>
    <xf numFmtId="10" fontId="13" fillId="3" borderId="5" xfId="3" applyNumberFormat="1" applyFont="1" applyFill="1" applyBorder="1" applyAlignment="1">
      <alignment horizontal="center" vertical="center"/>
    </xf>
    <xf numFmtId="7" fontId="1" fillId="2" borderId="0" xfId="0" applyNumberFormat="1" applyFont="1" applyFill="1"/>
    <xf numFmtId="165" fontId="10" fillId="2" borderId="1" xfId="0" applyNumberFormat="1" applyFont="1" applyFill="1" applyBorder="1" applyAlignment="1">
      <alignment horizontal="right" vertical="center" wrapText="1" readingOrder="1"/>
    </xf>
    <xf numFmtId="10" fontId="9" fillId="2" borderId="2" xfId="3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1FC4-0EB9-45E2-87DE-FCA8D3D7B4CC}">
  <dimension ref="A1:AT183"/>
  <sheetViews>
    <sheetView topLeftCell="A4" workbookViewId="0">
      <selection activeCell="C21" sqref="C21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5.85546875" customWidth="1"/>
    <col min="7" max="7" width="18.85546875" customWidth="1"/>
    <col min="8" max="8" width="17.140625" customWidth="1"/>
    <col min="9" max="9" width="22.42578125" customWidth="1"/>
    <col min="10" max="10" width="20.5703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45" t="s">
        <v>16</v>
      </c>
      <c r="D2" s="45"/>
      <c r="E2" s="45"/>
      <c r="F2" s="45"/>
      <c r="G2" s="45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32</v>
      </c>
    </row>
    <row r="5" spans="1:46" s="1" customFormat="1" ht="23.25" customHeight="1" x14ac:dyDescent="0.25"/>
    <row r="6" spans="1:46" ht="27" customHeight="1" x14ac:dyDescent="0.25">
      <c r="A6" s="46" t="s">
        <v>33</v>
      </c>
      <c r="B6" s="46"/>
      <c r="C6" s="46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813499083</v>
      </c>
      <c r="H9" s="11">
        <f>+G9/E9</f>
        <v>0.21374121991592224</v>
      </c>
      <c r="I9" s="39">
        <f>SUM(I10:I15)</f>
        <v>2992500917</v>
      </c>
      <c r="J9" s="9">
        <f>SUM(J10:J15)</f>
        <v>147760999</v>
      </c>
      <c r="K9" s="11">
        <f>+J9/E9</f>
        <v>3.8823173673147658E-2</v>
      </c>
      <c r="L9" s="39">
        <f>SUM(L10:L15)</f>
        <v>147760999</v>
      </c>
      <c r="M9" s="11">
        <f>+L9/E9</f>
        <v>3.8823173673147658E-2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95062050</v>
      </c>
      <c r="H10" s="11">
        <f>+G10/E10</f>
        <v>6.7419893617021276E-2</v>
      </c>
      <c r="I10" s="15">
        <f>+E10-G10</f>
        <v>1314937950</v>
      </c>
      <c r="J10" s="15">
        <v>95062050</v>
      </c>
      <c r="K10" s="16">
        <f t="shared" ref="K10:K15" si="0">J10/E10</f>
        <v>6.7419893617021276E-2</v>
      </c>
      <c r="L10" s="15">
        <v>95062050</v>
      </c>
      <c r="M10" s="16">
        <f t="shared" ref="M10:M15" si="1">L10/E10</f>
        <v>6.7419893617021276E-2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71022852</v>
      </c>
      <c r="H11" s="11">
        <f t="shared" ref="H11:H15" si="2">+G11/E11</f>
        <v>0.13400538113207547</v>
      </c>
      <c r="I11" s="15">
        <f t="shared" ref="I11:I15" si="3">+E11-G11</f>
        <v>458977148</v>
      </c>
      <c r="J11" s="15">
        <v>35682128</v>
      </c>
      <c r="K11" s="16">
        <f t="shared" si="0"/>
        <v>6.7324769811320753E-2</v>
      </c>
      <c r="L11" s="15">
        <v>35682128</v>
      </c>
      <c r="M11" s="16">
        <f t="shared" si="1"/>
        <v>6.7324769811320753E-2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17016821</v>
      </c>
      <c r="H12" s="11">
        <f t="shared" si="2"/>
        <v>0.2181643717948718</v>
      </c>
      <c r="I12" s="15">
        <f t="shared" si="3"/>
        <v>60983179</v>
      </c>
      <c r="J12" s="15">
        <v>17016821</v>
      </c>
      <c r="K12" s="16">
        <f t="shared" si="0"/>
        <v>0.2181643717948718</v>
      </c>
      <c r="L12" s="15">
        <v>17016821</v>
      </c>
      <c r="M12" s="16">
        <f t="shared" si="1"/>
        <v>0.2181643717948718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630397360</v>
      </c>
      <c r="H13" s="11">
        <f t="shared" si="2"/>
        <v>0.36544774492753623</v>
      </c>
      <c r="I13" s="15">
        <f t="shared" si="3"/>
        <v>1094602640</v>
      </c>
      <c r="J13" s="15">
        <v>0</v>
      </c>
      <c r="K13" s="16">
        <f t="shared" si="0"/>
        <v>0</v>
      </c>
      <c r="L13" s="15">
        <v>0</v>
      </c>
      <c r="M13" s="16">
        <f t="shared" si="1"/>
        <v>0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0</v>
      </c>
      <c r="H14" s="11">
        <f t="shared" si="2"/>
        <v>0</v>
      </c>
      <c r="I14" s="15">
        <f t="shared" si="3"/>
        <v>53000000</v>
      </c>
      <c r="J14" s="15">
        <v>0</v>
      </c>
      <c r="K14" s="16">
        <f t="shared" si="0"/>
        <v>0</v>
      </c>
      <c r="L14" s="15">
        <v>0</v>
      </c>
      <c r="M14" s="16">
        <f t="shared" si="1"/>
        <v>0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11">
        <f t="shared" si="2"/>
        <v>0</v>
      </c>
      <c r="I15" s="15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M19" si="4">+E9</f>
        <v>3806000000</v>
      </c>
      <c r="F19" s="41">
        <f t="shared" si="4"/>
        <v>0</v>
      </c>
      <c r="G19" s="40">
        <f t="shared" si="4"/>
        <v>813499083</v>
      </c>
      <c r="H19" s="41">
        <f t="shared" si="4"/>
        <v>0.21374121991592224</v>
      </c>
      <c r="I19" s="40">
        <f t="shared" si="4"/>
        <v>2992500917</v>
      </c>
      <c r="J19" s="40">
        <f t="shared" si="4"/>
        <v>147760999</v>
      </c>
      <c r="K19" s="41">
        <f t="shared" si="4"/>
        <v>3.8823173673147658E-2</v>
      </c>
      <c r="L19" s="40">
        <f t="shared" si="4"/>
        <v>147760999</v>
      </c>
      <c r="M19" s="41">
        <f t="shared" si="4"/>
        <v>3.8823173673147658E-2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47" t="s">
        <v>34</v>
      </c>
      <c r="E21" s="48"/>
      <c r="F21" s="48"/>
      <c r="G21" s="48"/>
      <c r="H21" s="48"/>
      <c r="I21" s="48"/>
      <c r="J21" s="48"/>
      <c r="K21" s="48"/>
      <c r="L21" s="48"/>
    </row>
    <row r="22" spans="1:46" s="1" customFormat="1" ht="17.25" hidden="1" customHeight="1" x14ac:dyDescent="0.25">
      <c r="D22" s="48"/>
      <c r="E22" s="48"/>
      <c r="F22" s="48"/>
      <c r="G22" s="48"/>
      <c r="H22" s="48"/>
      <c r="I22" s="48"/>
      <c r="J22" s="48"/>
      <c r="K22" s="48"/>
      <c r="L22" s="48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79FE-C41F-413F-8F48-A49C0A0A85E3}">
  <dimension ref="A1:AT183"/>
  <sheetViews>
    <sheetView tabSelected="1" topLeftCell="C1" workbookViewId="0">
      <selection activeCell="H13" sqref="H13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9.7109375" customWidth="1"/>
    <col min="7" max="7" width="19.5703125" customWidth="1"/>
    <col min="8" max="8" width="17.140625" customWidth="1"/>
    <col min="9" max="9" width="22.42578125" customWidth="1"/>
    <col min="10" max="10" width="20.5703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45" t="s">
        <v>16</v>
      </c>
      <c r="D2" s="45"/>
      <c r="E2" s="45"/>
      <c r="F2" s="45"/>
      <c r="G2" s="45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35</v>
      </c>
    </row>
    <row r="5" spans="1:46" s="1" customFormat="1" ht="23.25" customHeight="1" x14ac:dyDescent="0.25"/>
    <row r="6" spans="1:46" ht="27" customHeight="1" x14ac:dyDescent="0.25">
      <c r="A6" s="46" t="s">
        <v>33</v>
      </c>
      <c r="B6" s="46"/>
      <c r="C6" s="46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f>SUM(F10:F15)</f>
        <v>250000000</v>
      </c>
      <c r="G9" s="9">
        <f>SUM(G10:G15)</f>
        <v>1687187828.4000001</v>
      </c>
      <c r="H9" s="11">
        <f>+G9/E9</f>
        <v>0.44329685454545459</v>
      </c>
      <c r="I9" s="39">
        <f>SUM(I10:I15)</f>
        <v>2118812171.5999999</v>
      </c>
      <c r="J9" s="9">
        <f>SUM(J10:J15)</f>
        <v>1208468392.4000001</v>
      </c>
      <c r="K9" s="11">
        <f>+J9/E9</f>
        <v>0.31751665591171835</v>
      </c>
      <c r="L9" s="39">
        <f>SUM(L10:L15)</f>
        <v>1208468392.4000001</v>
      </c>
      <c r="M9" s="11">
        <f>+L9/E9</f>
        <v>0.31751665591171835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614425413</v>
      </c>
      <c r="H10" s="11">
        <f>+G10/E10</f>
        <v>0.43576270425531916</v>
      </c>
      <c r="I10" s="15">
        <f>+E10-G10</f>
        <v>795574587</v>
      </c>
      <c r="J10" s="15">
        <v>614425413</v>
      </c>
      <c r="K10" s="16">
        <f t="shared" ref="K10:K15" si="0">J10/E10</f>
        <v>0.43576270425531916</v>
      </c>
      <c r="L10" s="15">
        <v>614425413</v>
      </c>
      <c r="M10" s="16">
        <f t="shared" ref="M10:M15" si="1">L10/E10</f>
        <v>0.43576270425531916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257132809</v>
      </c>
      <c r="H11" s="11">
        <f t="shared" ref="F11:H15" si="2">+G11/E11</f>
        <v>0.48515624339622643</v>
      </c>
      <c r="I11" s="15">
        <f t="shared" ref="I11:I15" si="3">+E11-G11</f>
        <v>272867191</v>
      </c>
      <c r="J11" s="15">
        <v>221792085</v>
      </c>
      <c r="K11" s="16">
        <f t="shared" si="0"/>
        <v>0.41847563207547167</v>
      </c>
      <c r="L11" s="15">
        <v>221792085</v>
      </c>
      <c r="M11" s="16">
        <f t="shared" si="1"/>
        <v>0.41847563207547167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48748206</v>
      </c>
      <c r="H12" s="11">
        <f t="shared" si="2"/>
        <v>0.624977</v>
      </c>
      <c r="I12" s="15">
        <f t="shared" si="3"/>
        <v>29251794</v>
      </c>
      <c r="J12" s="15">
        <v>48748206</v>
      </c>
      <c r="K12" s="16">
        <f t="shared" si="0"/>
        <v>0.624977</v>
      </c>
      <c r="L12" s="15">
        <v>48748206</v>
      </c>
      <c r="M12" s="16">
        <f t="shared" si="1"/>
        <v>0.624977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250000000</v>
      </c>
      <c r="G13" s="15">
        <v>766122724.39999998</v>
      </c>
      <c r="H13" s="11">
        <f t="shared" si="2"/>
        <v>0.44412911559420287</v>
      </c>
      <c r="I13" s="15">
        <f t="shared" si="3"/>
        <v>958877275.60000002</v>
      </c>
      <c r="J13" s="15">
        <v>322744012.39999998</v>
      </c>
      <c r="K13" s="16">
        <f t="shared" si="0"/>
        <v>0.18709797820289853</v>
      </c>
      <c r="L13" s="15">
        <v>322744012.39999998</v>
      </c>
      <c r="M13" s="16">
        <f t="shared" si="1"/>
        <v>0.18709797820289853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758676</v>
      </c>
      <c r="H14" s="11">
        <f t="shared" si="2"/>
        <v>1.4314641509433962E-2</v>
      </c>
      <c r="I14" s="15">
        <f t="shared" si="3"/>
        <v>52241324</v>
      </c>
      <c r="J14" s="15">
        <v>758676</v>
      </c>
      <c r="K14" s="16">
        <f t="shared" si="0"/>
        <v>1.4314641509433962E-2</v>
      </c>
      <c r="L14" s="43">
        <v>758676</v>
      </c>
      <c r="M14" s="16">
        <f t="shared" si="1"/>
        <v>1.4314641509433962E-2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44">
        <f t="shared" si="2"/>
        <v>0</v>
      </c>
      <c r="I15" s="20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K19" si="4">+E9</f>
        <v>3806000000</v>
      </c>
      <c r="F19" s="40">
        <f t="shared" si="4"/>
        <v>250000000</v>
      </c>
      <c r="G19" s="40">
        <f>+G9</f>
        <v>1687187828.4000001</v>
      </c>
      <c r="H19" s="41">
        <f t="shared" si="4"/>
        <v>0.44329685454545459</v>
      </c>
      <c r="I19" s="40">
        <f t="shared" si="4"/>
        <v>2118812171.5999999</v>
      </c>
      <c r="J19" s="40">
        <f t="shared" si="4"/>
        <v>1208468392.4000001</v>
      </c>
      <c r="K19" s="41">
        <f t="shared" si="4"/>
        <v>0.31751665591171835</v>
      </c>
      <c r="L19" s="40">
        <f>+L9</f>
        <v>1208468392.4000001</v>
      </c>
      <c r="M19" s="41">
        <f>+M9</f>
        <v>0.31751665591171835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47" t="s">
        <v>34</v>
      </c>
      <c r="E21" s="48"/>
      <c r="F21" s="48"/>
      <c r="G21" s="48"/>
      <c r="H21" s="48"/>
      <c r="I21" s="48"/>
      <c r="J21" s="48"/>
      <c r="K21" s="48"/>
      <c r="L21" s="48"/>
    </row>
    <row r="22" spans="1:46" s="1" customFormat="1" ht="17.25" hidden="1" customHeight="1" x14ac:dyDescent="0.25">
      <c r="D22" s="48"/>
      <c r="E22" s="48"/>
      <c r="F22" s="48"/>
      <c r="G22" s="48"/>
      <c r="H22" s="48"/>
      <c r="I22" s="48"/>
      <c r="J22" s="48"/>
      <c r="K22" s="48"/>
      <c r="L22" s="48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ENERO 2024</vt:lpstr>
      <vt:lpstr>EJECUCION JUNIO 2024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Fernanda Cardenas Azuaje</dc:creator>
  <cp:lastModifiedBy>Lina Fernanda Cardenas Azuaje</cp:lastModifiedBy>
  <dcterms:created xsi:type="dcterms:W3CDTF">2024-02-06T19:49:34Z</dcterms:created>
  <dcterms:modified xsi:type="dcterms:W3CDTF">2024-07-02T22:40:15Z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