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s.mendez\Downloads\"/>
    </mc:Choice>
  </mc:AlternateContent>
  <xr:revisionPtr revIDLastSave="0" documentId="13_ncr:1_{ED165BD5-34C1-4BAF-B8BD-94176B7AB7D6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EJECUCION ENERO 2024" sheetId="2" state="hidden" r:id="rId1"/>
    <sheet name="EJECUCION JUNIO 2025 " sheetId="3" r:id="rId2"/>
  </sheets>
  <definedNames>
    <definedName name="_xlnm.Print_Area" localSheetId="1">'EJECUCION JUNIO 2025 '!$A$1:$M$23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3" l="1"/>
  <c r="L16" i="3"/>
  <c r="J16" i="3"/>
  <c r="L9" i="3"/>
  <c r="J9" i="3"/>
  <c r="G9" i="3"/>
  <c r="E9" i="3"/>
  <c r="E19" i="3" s="1"/>
  <c r="G16" i="3"/>
  <c r="E16" i="3"/>
  <c r="D16" i="3"/>
  <c r="D9" i="3"/>
  <c r="M17" i="3"/>
  <c r="K17" i="3"/>
  <c r="H17" i="3"/>
  <c r="I17" i="3"/>
  <c r="I10" i="3"/>
  <c r="K14" i="3"/>
  <c r="I15" i="3"/>
  <c r="I14" i="3"/>
  <c r="I13" i="3"/>
  <c r="I12" i="3"/>
  <c r="I11" i="3"/>
  <c r="M15" i="3"/>
  <c r="K15" i="3"/>
  <c r="H15" i="3"/>
  <c r="M14" i="3"/>
  <c r="H14" i="3"/>
  <c r="M13" i="3"/>
  <c r="K13" i="3"/>
  <c r="H13" i="3"/>
  <c r="M12" i="3"/>
  <c r="K12" i="3"/>
  <c r="H12" i="3"/>
  <c r="M11" i="3"/>
  <c r="K11" i="3"/>
  <c r="H11" i="3"/>
  <c r="M10" i="3"/>
  <c r="K10" i="3"/>
  <c r="H10" i="3"/>
  <c r="I15" i="2"/>
  <c r="I14" i="2"/>
  <c r="I13" i="2"/>
  <c r="I12" i="2"/>
  <c r="I11" i="2"/>
  <c r="I10" i="2"/>
  <c r="E19" i="2"/>
  <c r="F19" i="2"/>
  <c r="G19" i="2"/>
  <c r="H19" i="2"/>
  <c r="J19" i="2"/>
  <c r="K19" i="2"/>
  <c r="L19" i="2"/>
  <c r="M19" i="2"/>
  <c r="D19" i="2"/>
  <c r="M9" i="2"/>
  <c r="L9" i="2"/>
  <c r="K9" i="2"/>
  <c r="J9" i="2"/>
  <c r="I9" i="2"/>
  <c r="I19" i="2" s="1"/>
  <c r="H10" i="2"/>
  <c r="H11" i="2"/>
  <c r="H12" i="2"/>
  <c r="H13" i="2"/>
  <c r="H14" i="2"/>
  <c r="H15" i="2"/>
  <c r="H9" i="2"/>
  <c r="G9" i="2"/>
  <c r="E9" i="2"/>
  <c r="D9" i="2"/>
  <c r="K10" i="2"/>
  <c r="M15" i="2"/>
  <c r="K15" i="2"/>
  <c r="M14" i="2"/>
  <c r="K14" i="2"/>
  <c r="M13" i="2"/>
  <c r="K13" i="2"/>
  <c r="M12" i="2"/>
  <c r="K12" i="2"/>
  <c r="M11" i="2"/>
  <c r="K11" i="2"/>
  <c r="M10" i="2"/>
  <c r="H16" i="3"/>
  <c r="L19" i="3" l="1"/>
  <c r="M19" i="3" s="1"/>
  <c r="J19" i="3"/>
  <c r="K19" i="3" s="1"/>
  <c r="G19" i="3"/>
  <c r="H19" i="3" s="1"/>
  <c r="H9" i="3"/>
  <c r="K16" i="3"/>
  <c r="K9" i="3"/>
  <c r="M16" i="3"/>
  <c r="M9" i="3"/>
  <c r="F16" i="3"/>
  <c r="F9" i="3"/>
  <c r="F19" i="3"/>
  <c r="I19" i="3"/>
  <c r="I16" i="3"/>
  <c r="I9" i="3"/>
</calcChain>
</file>

<file path=xl/sharedStrings.xml><?xml version="1.0" encoding="utf-8"?>
<sst xmlns="http://schemas.openxmlformats.org/spreadsheetml/2006/main" count="93" uniqueCount="42">
  <si>
    <t/>
  </si>
  <si>
    <t>RUBRO</t>
  </si>
  <si>
    <t>DESCRIPCION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</si>
  <si>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</si>
  <si>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</si>
  <si>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</si>
  <si>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</si>
  <si>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</si>
  <si>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</si>
  <si>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</si>
  <si>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</si>
  <si>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A-03-04-02-012</t>
  </si>
  <si>
    <t>INCAPACIDADES Y LICENCIAS DE MATERNIDAD Y PATERNIDAD (NO DE PENSIONES)</t>
  </si>
  <si>
    <t>A-08-04-01</t>
  </si>
  <si>
    <t>11</t>
  </si>
  <si>
    <t>CUOTA DE FISCALIZACIÓN Y AUDITAJE</t>
  </si>
  <si>
    <t>DIRECCIÓN DE SUSTITUCIÓN DE CULTIVOS DE USO ILICITO - DSCI</t>
  </si>
  <si>
    <t xml:space="preserve">INFORME DE EJECUCIÓN A: </t>
  </si>
  <si>
    <t>RECURSO</t>
  </si>
  <si>
    <t>APROPIACIÓN  INICIAL $</t>
  </si>
  <si>
    <t>APROPIACIÓN  VIGENTE  $</t>
  </si>
  <si>
    <t>APROPIACIÓN BLOQUEADA  $</t>
  </si>
  <si>
    <t>COMPROMETIDO $</t>
  </si>
  <si>
    <t>COMPROMETIDO %</t>
  </si>
  <si>
    <t xml:space="preserve">OBLIGACIONES $   </t>
  </si>
  <si>
    <t>% OBLIGADO</t>
  </si>
  <si>
    <t xml:space="preserve">PAGADO  $    </t>
  </si>
  <si>
    <t>PAGADO %</t>
  </si>
  <si>
    <t>FUNCIONAMIENTO</t>
  </si>
  <si>
    <t>ADQUISICIÓN DIFERENTES DE ACTIVOS</t>
  </si>
  <si>
    <t>TOTAL PRESUPUESTO NACIÓN</t>
  </si>
  <si>
    <t>SALDO POR COMPREMETER</t>
  </si>
  <si>
    <t>ENERO 2024</t>
  </si>
  <si>
    <t>VIGENCIA 2024</t>
  </si>
  <si>
    <t xml:space="preserve">Nota: La ejecución porcentual se calculó con base en la apropiación vigente.
</t>
  </si>
  <si>
    <t>VIGENCIA 2025</t>
  </si>
  <si>
    <t>5. CONVERGENCIA REGIONAL / J. INTEGRACIÓN DE LOS TERRITORIOS MÁS AFECTADOS POR EL CONFLICTO A LAS APUESTAS ESTRATÉGICAS DE DESARROLLO REGIONAL DE ACUERDO CON LA REFORMA RURAL INTEGRAL / Z. ECI CATATUMBO</t>
  </si>
  <si>
    <t>ADQUISICIÓN DE BIENES  Y SERVICIOS</t>
  </si>
  <si>
    <t>INVERSIÓN</t>
  </si>
  <si>
    <t xml:space="preserve">Nota 1: La ejecución porcentual se calculó con base en la apropiación vigente.
</t>
  </si>
  <si>
    <t xml:space="preserve">Nota 2: Los Recursos de Inversión Se asignaron en virtud de la Delcaratoria de Conmoción Interior y fueron asignados mediante el Decreto 359 del 27/03/2025.
</t>
  </si>
  <si>
    <t>JUNIO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</si>
</sst>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\ #,##0.00;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240A]&quot;$&quot;\ #,##0.00;\-&quot;$&quot;\ #,##0.00"/>
    <numFmt numFmtId="165" formatCode="[$-1240A]&quot;$&quot;\ #,##0;\-&quot;$&quot;\ #,##0"/>
    <numFmt numFmtId="166" formatCode="0.0%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22"/>
      <name val="Calibri"/>
      <family val="2"/>
    </font>
    <font>
      <b/>
      <sz val="14"/>
      <name val="Calibri"/>
      <family val="2"/>
    </font>
    <font>
      <b/>
      <sz val="11"/>
      <color rgb="FF000000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6"/>
      <name val="Calibri"/>
      <family val="2"/>
    </font>
    <font>
      <b/>
      <sz val="14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5">
    <xf numFmtId="0" fontId="1" fillId="0" borderId="0" xfId="0" applyFont="1"/>
    <xf numFmtId="0" fontId="1" fillId="2" borderId="0" xfId="0" applyFont="1" applyFill="1"/>
    <xf numFmtId="0" fontId="7" fillId="2" borderId="0" xfId="0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 readingOrder="1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164" fontId="9" fillId="2" borderId="1" xfId="0" applyNumberFormat="1" applyFont="1" applyFill="1" applyBorder="1" applyAlignment="1">
      <alignment horizontal="center" vertical="center" wrapText="1" readingOrder="1"/>
    </xf>
    <xf numFmtId="164" fontId="9" fillId="2" borderId="1" xfId="0" applyNumberFormat="1" applyFont="1" applyFill="1" applyBorder="1" applyAlignment="1">
      <alignment horizontal="right" vertical="center" wrapText="1" readingOrder="1"/>
    </xf>
    <xf numFmtId="10" fontId="9" fillId="2" borderId="1" xfId="3" applyNumberFormat="1" applyFont="1" applyFill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vertical="center" wrapText="1" readingOrder="1"/>
    </xf>
    <xf numFmtId="0" fontId="10" fillId="2" borderId="1" xfId="0" applyFont="1" applyFill="1" applyBorder="1" applyAlignment="1">
      <alignment horizontal="center" vertical="center" wrapText="1" readingOrder="1"/>
    </xf>
    <xf numFmtId="0" fontId="10" fillId="2" borderId="1" xfId="0" applyFont="1" applyFill="1" applyBorder="1" applyAlignment="1">
      <alignment horizontal="left" vertical="center" wrapText="1" readingOrder="1"/>
    </xf>
    <xf numFmtId="164" fontId="10" fillId="2" borderId="1" xfId="0" applyNumberFormat="1" applyFont="1" applyFill="1" applyBorder="1" applyAlignment="1">
      <alignment horizontal="right" vertical="center" wrapText="1" readingOrder="1"/>
    </xf>
    <xf numFmtId="10" fontId="10" fillId="2" borderId="1" xfId="3" applyNumberFormat="1" applyFont="1" applyFill="1" applyBorder="1" applyAlignment="1">
      <alignment horizontal="center" vertical="center" wrapText="1" readingOrder="1"/>
    </xf>
    <xf numFmtId="0" fontId="9" fillId="2" borderId="2" xfId="0" applyFont="1" applyFill="1" applyBorder="1" applyAlignment="1">
      <alignment vertical="center" wrapText="1" readingOrder="1"/>
    </xf>
    <xf numFmtId="0" fontId="10" fillId="2" borderId="2" xfId="0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left" vertical="center" wrapText="1" readingOrder="1"/>
    </xf>
    <xf numFmtId="164" fontId="10" fillId="2" borderId="2" xfId="0" applyNumberFormat="1" applyFont="1" applyFill="1" applyBorder="1" applyAlignment="1">
      <alignment horizontal="right" vertical="center" wrapText="1" readingOrder="1"/>
    </xf>
    <xf numFmtId="10" fontId="10" fillId="2" borderId="2" xfId="3" applyNumberFormat="1" applyFont="1" applyFill="1" applyBorder="1" applyAlignment="1">
      <alignment horizontal="center" vertical="center" wrapText="1" readingOrder="1"/>
    </xf>
    <xf numFmtId="0" fontId="10" fillId="2" borderId="0" xfId="0" applyFont="1" applyFill="1" applyAlignment="1">
      <alignment vertical="center" wrapText="1" readingOrder="1"/>
    </xf>
    <xf numFmtId="0" fontId="10" fillId="2" borderId="0" xfId="0" applyFont="1" applyFill="1" applyAlignment="1">
      <alignment horizontal="center" vertical="center" wrapText="1" readingOrder="1"/>
    </xf>
    <xf numFmtId="0" fontId="10" fillId="2" borderId="0" xfId="0" applyFont="1" applyFill="1" applyAlignment="1">
      <alignment horizontal="left" vertical="center" wrapText="1" readingOrder="1"/>
    </xf>
    <xf numFmtId="164" fontId="10" fillId="2" borderId="0" xfId="0" applyNumberFormat="1" applyFont="1" applyFill="1" applyAlignment="1">
      <alignment horizontal="right" vertical="center" wrapText="1" readingOrder="1"/>
    </xf>
    <xf numFmtId="10" fontId="9" fillId="2" borderId="0" xfId="3" applyNumberFormat="1" applyFont="1" applyFill="1" applyBorder="1" applyAlignment="1">
      <alignment horizontal="center" vertical="center" wrapText="1" readingOrder="1"/>
    </xf>
    <xf numFmtId="43" fontId="10" fillId="2" borderId="0" xfId="1" applyFont="1" applyFill="1" applyBorder="1" applyAlignment="1">
      <alignment horizontal="right" vertical="center" wrapText="1" readingOrder="1"/>
    </xf>
    <xf numFmtId="164" fontId="3" fillId="2" borderId="0" xfId="0" applyNumberFormat="1" applyFont="1" applyFill="1" applyAlignment="1">
      <alignment horizontal="right" vertical="center" wrapText="1" readingOrder="1"/>
    </xf>
    <xf numFmtId="0" fontId="3" fillId="2" borderId="0" xfId="0" applyFont="1" applyFill="1" applyAlignment="1">
      <alignment vertical="center" wrapText="1" readingOrder="1"/>
    </xf>
    <xf numFmtId="0" fontId="3" fillId="2" borderId="0" xfId="0" applyFont="1" applyFill="1" applyAlignment="1">
      <alignment horizontal="center" vertical="center" wrapText="1" readingOrder="1"/>
    </xf>
    <xf numFmtId="0" fontId="3" fillId="2" borderId="0" xfId="0" applyFont="1" applyFill="1" applyAlignment="1">
      <alignment horizontal="left" vertical="center" wrapText="1" readingOrder="1"/>
    </xf>
    <xf numFmtId="0" fontId="4" fillId="2" borderId="0" xfId="0" applyFont="1" applyFill="1" applyAlignment="1">
      <alignment horizontal="right" vertical="center" wrapText="1" readingOrder="1"/>
    </xf>
    <xf numFmtId="10" fontId="2" fillId="2" borderId="0" xfId="3" applyNumberFormat="1" applyFont="1" applyFill="1" applyBorder="1" applyAlignment="1">
      <alignment horizontal="center" vertical="center" wrapText="1" readingOrder="1"/>
    </xf>
    <xf numFmtId="10" fontId="2" fillId="2" borderId="0" xfId="0" applyNumberFormat="1" applyFont="1" applyFill="1" applyAlignment="1">
      <alignment horizontal="center" vertical="center" wrapText="1" readingOrder="1"/>
    </xf>
    <xf numFmtId="0" fontId="1" fillId="2" borderId="3" xfId="0" applyFont="1" applyFill="1" applyBorder="1"/>
    <xf numFmtId="0" fontId="11" fillId="2" borderId="0" xfId="0" applyFont="1" applyFill="1" applyAlignment="1">
      <alignment vertical="center"/>
    </xf>
    <xf numFmtId="0" fontId="12" fillId="3" borderId="4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9" fillId="2" borderId="1" xfId="2" applyNumberFormat="1" applyFont="1" applyFill="1" applyBorder="1" applyAlignment="1">
      <alignment horizontal="center" vertical="center" wrapText="1" readingOrder="1"/>
    </xf>
    <xf numFmtId="164" fontId="13" fillId="3" borderId="5" xfId="0" applyNumberFormat="1" applyFont="1" applyFill="1" applyBorder="1" applyAlignment="1">
      <alignment horizontal="center" vertical="center"/>
    </xf>
    <xf numFmtId="10" fontId="13" fillId="3" borderId="5" xfId="3" applyNumberFormat="1" applyFont="1" applyFill="1" applyBorder="1" applyAlignment="1">
      <alignment horizontal="center" vertical="center"/>
    </xf>
    <xf numFmtId="7" fontId="1" fillId="2" borderId="0" xfId="0" applyNumberFormat="1" applyFont="1" applyFill="1"/>
    <xf numFmtId="0" fontId="16" fillId="3" borderId="1" xfId="0" applyFont="1" applyFill="1" applyBorder="1" applyAlignment="1">
      <alignment horizontal="center" vertical="center" wrapText="1" readingOrder="1"/>
    </xf>
    <xf numFmtId="0" fontId="17" fillId="2" borderId="1" xfId="0" applyFont="1" applyFill="1" applyBorder="1" applyAlignment="1">
      <alignment horizontal="center" vertical="center" wrapText="1" readingOrder="1"/>
    </xf>
    <xf numFmtId="0" fontId="17" fillId="2" borderId="1" xfId="0" applyFont="1" applyFill="1" applyBorder="1" applyAlignment="1">
      <alignment vertical="center" wrapText="1" readingOrder="1"/>
    </xf>
    <xf numFmtId="0" fontId="18" fillId="2" borderId="1" xfId="0" applyFont="1" applyFill="1" applyBorder="1" applyAlignment="1">
      <alignment horizontal="center" vertical="center" wrapText="1" readingOrder="1"/>
    </xf>
    <xf numFmtId="0" fontId="18" fillId="2" borderId="1" xfId="0" applyFont="1" applyFill="1" applyBorder="1" applyAlignment="1">
      <alignment horizontal="left" vertical="center" wrapText="1" readingOrder="1"/>
    </xf>
    <xf numFmtId="164" fontId="18" fillId="2" borderId="1" xfId="0" applyNumberFormat="1" applyFont="1" applyFill="1" applyBorder="1" applyAlignment="1">
      <alignment horizontal="right" vertical="center" wrapText="1" readingOrder="1"/>
    </xf>
    <xf numFmtId="165" fontId="18" fillId="2" borderId="1" xfId="0" applyNumberFormat="1" applyFont="1" applyFill="1" applyBorder="1" applyAlignment="1">
      <alignment horizontal="right" vertical="center" wrapText="1" readingOrder="1"/>
    </xf>
    <xf numFmtId="10" fontId="18" fillId="2" borderId="1" xfId="3" applyNumberFormat="1" applyFont="1" applyFill="1" applyBorder="1" applyAlignment="1">
      <alignment horizontal="center" vertical="center" wrapText="1" readingOrder="1"/>
    </xf>
    <xf numFmtId="0" fontId="17" fillId="2" borderId="2" xfId="0" applyFont="1" applyFill="1" applyBorder="1" applyAlignment="1">
      <alignment vertical="center" wrapText="1" readingOrder="1"/>
    </xf>
    <xf numFmtId="0" fontId="18" fillId="2" borderId="2" xfId="0" applyFont="1" applyFill="1" applyBorder="1" applyAlignment="1">
      <alignment horizontal="center" vertical="center" wrapText="1" readingOrder="1"/>
    </xf>
    <xf numFmtId="164" fontId="17" fillId="2" borderId="1" xfId="0" applyNumberFormat="1" applyFont="1" applyFill="1" applyBorder="1" applyAlignment="1">
      <alignment horizontal="right" vertical="center" wrapText="1" readingOrder="1"/>
    </xf>
    <xf numFmtId="0" fontId="18" fillId="2" borderId="6" xfId="0" applyFont="1" applyFill="1" applyBorder="1" applyAlignment="1">
      <alignment horizontal="left" vertical="center" wrapText="1" readingOrder="1"/>
    </xf>
    <xf numFmtId="164" fontId="18" fillId="2" borderId="6" xfId="0" applyNumberFormat="1" applyFont="1" applyFill="1" applyBorder="1" applyAlignment="1">
      <alignment horizontal="right" vertical="center" wrapText="1" readingOrder="1"/>
    </xf>
    <xf numFmtId="165" fontId="18" fillId="2" borderId="6" xfId="0" applyNumberFormat="1" applyFont="1" applyFill="1" applyBorder="1" applyAlignment="1">
      <alignment horizontal="right" vertical="center" wrapText="1" readingOrder="1"/>
    </xf>
    <xf numFmtId="10" fontId="18" fillId="2" borderId="6" xfId="3" applyNumberFormat="1" applyFont="1" applyFill="1" applyBorder="1" applyAlignment="1">
      <alignment horizontal="center" vertical="center" wrapText="1" readingOrder="1"/>
    </xf>
    <xf numFmtId="164" fontId="17" fillId="2" borderId="1" xfId="0" applyNumberFormat="1" applyFont="1" applyFill="1" applyBorder="1" applyAlignment="1">
      <alignment horizontal="center" vertical="center" wrapText="1" readingOrder="1"/>
    </xf>
    <xf numFmtId="9" fontId="17" fillId="2" borderId="1" xfId="3" applyFont="1" applyFill="1" applyBorder="1" applyAlignment="1">
      <alignment horizontal="center" vertical="center" wrapText="1" readingOrder="1"/>
    </xf>
    <xf numFmtId="166" fontId="17" fillId="2" borderId="1" xfId="3" applyNumberFormat="1" applyFont="1" applyFill="1" applyBorder="1" applyAlignment="1">
      <alignment horizontal="center" vertical="center" wrapText="1" readingOrder="1"/>
    </xf>
    <xf numFmtId="164" fontId="18" fillId="2" borderId="1" xfId="0" applyNumberFormat="1" applyFont="1" applyFill="1" applyBorder="1" applyAlignment="1">
      <alignment horizontal="center" vertical="center" wrapText="1" readingOrder="1"/>
    </xf>
    <xf numFmtId="164" fontId="18" fillId="2" borderId="6" xfId="0" applyNumberFormat="1" applyFont="1" applyFill="1" applyBorder="1" applyAlignment="1">
      <alignment horizontal="center" vertical="center" wrapText="1" readingOrder="1"/>
    </xf>
    <xf numFmtId="164" fontId="10" fillId="2" borderId="1" xfId="0" applyNumberFormat="1" applyFont="1" applyFill="1" applyBorder="1" applyAlignment="1">
      <alignment horizontal="center" vertical="center" wrapText="1" readingOrder="1"/>
    </xf>
    <xf numFmtId="10" fontId="18" fillId="2" borderId="1" xfId="3" applyNumberFormat="1" applyFont="1" applyFill="1" applyBorder="1" applyAlignment="1">
      <alignment horizontal="right" vertical="center" wrapText="1" readingOrder="1"/>
    </xf>
    <xf numFmtId="10" fontId="18" fillId="2" borderId="6" xfId="3" applyNumberFormat="1" applyFont="1" applyFill="1" applyBorder="1" applyAlignment="1">
      <alignment horizontal="right" vertical="center" wrapText="1" readingOrder="1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wrapText="1"/>
    </xf>
    <xf numFmtId="0" fontId="13" fillId="2" borderId="0" xfId="0" applyFont="1" applyFill="1" applyAlignment="1">
      <alignment horizontal="left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91FC4-0EB9-45E2-87DE-FCA8D3D7B4CC}">
  <dimension ref="A1:AT183"/>
  <sheetViews>
    <sheetView topLeftCell="A4" workbookViewId="0">
      <selection activeCell="C21" sqref="C21"/>
    </sheetView>
  </sheetViews>
  <sheetFormatPr baseColWidth="10" defaultRowHeight="15" x14ac:dyDescent="0.25"/>
  <cols>
    <col min="1" max="1" width="19.28515625" customWidth="1"/>
    <col min="2" max="2" width="10.140625" customWidth="1"/>
    <col min="3" max="3" width="64.42578125" customWidth="1"/>
    <col min="4" max="4" width="21.7109375" customWidth="1"/>
    <col min="5" max="5" width="18.85546875" customWidth="1"/>
    <col min="6" max="6" width="15.85546875" customWidth="1"/>
    <col min="7" max="7" width="18.85546875" customWidth="1"/>
    <col min="8" max="8" width="17.140625" customWidth="1"/>
    <col min="9" max="9" width="22.42578125" customWidth="1"/>
    <col min="10" max="10" width="20.42578125" customWidth="1"/>
    <col min="11" max="11" width="18.85546875" customWidth="1"/>
    <col min="12" max="12" width="20.28515625" customWidth="1"/>
    <col min="13" max="13" width="16.140625" customWidth="1"/>
    <col min="14" max="14" width="19.7109375" style="1" customWidth="1"/>
    <col min="15" max="46" width="11.42578125" style="1"/>
  </cols>
  <sheetData>
    <row r="1" spans="1:46" s="1" customFormat="1" x14ac:dyDescent="0.25"/>
    <row r="2" spans="1:46" s="1" customFormat="1" ht="29.25" customHeight="1" x14ac:dyDescent="0.25">
      <c r="C2" s="66" t="s">
        <v>16</v>
      </c>
      <c r="D2" s="66"/>
      <c r="E2" s="66"/>
      <c r="F2" s="66"/>
      <c r="G2" s="66"/>
    </row>
    <row r="3" spans="1:46" s="1" customFormat="1" ht="20.25" customHeight="1" x14ac:dyDescent="0.25"/>
    <row r="4" spans="1:46" s="1" customFormat="1" ht="26.25" customHeight="1" x14ac:dyDescent="0.25">
      <c r="C4" s="2" t="s">
        <v>17</v>
      </c>
      <c r="D4" s="3" t="s">
        <v>32</v>
      </c>
    </row>
    <row r="5" spans="1:46" s="1" customFormat="1" ht="23.25" customHeight="1" x14ac:dyDescent="0.25"/>
    <row r="6" spans="1:46" ht="27" customHeight="1" x14ac:dyDescent="0.25">
      <c r="A6" s="67" t="s">
        <v>33</v>
      </c>
      <c r="B6" s="67"/>
      <c r="C6" s="67"/>
      <c r="D6" s="1"/>
      <c r="E6" s="1"/>
      <c r="F6" s="1"/>
      <c r="G6" s="1"/>
      <c r="H6" s="1"/>
      <c r="I6" s="1"/>
      <c r="J6" s="1"/>
      <c r="K6" s="1"/>
      <c r="L6" s="1"/>
      <c r="M6" s="1"/>
    </row>
    <row r="7" spans="1:46" x14ac:dyDescent="0.25">
      <c r="D7" s="1"/>
      <c r="E7" s="1"/>
      <c r="F7" s="1"/>
      <c r="G7" s="1"/>
      <c r="H7" s="1"/>
      <c r="I7" s="1"/>
      <c r="J7" s="1"/>
      <c r="K7" s="1"/>
      <c r="L7" s="1"/>
      <c r="M7" s="1"/>
    </row>
    <row r="8" spans="1:46" s="6" customFormat="1" ht="38.25" customHeight="1" x14ac:dyDescent="0.25">
      <c r="A8" s="4" t="s">
        <v>1</v>
      </c>
      <c r="B8" s="4" t="s">
        <v>18</v>
      </c>
      <c r="C8" s="4" t="s">
        <v>2</v>
      </c>
      <c r="D8" s="4" t="s">
        <v>19</v>
      </c>
      <c r="E8" s="4" t="s">
        <v>20</v>
      </c>
      <c r="F8" s="4" t="s">
        <v>21</v>
      </c>
      <c r="G8" s="4" t="s">
        <v>22</v>
      </c>
      <c r="H8" s="4" t="s">
        <v>23</v>
      </c>
      <c r="I8" s="4" t="s">
        <v>31</v>
      </c>
      <c r="J8" s="4" t="s">
        <v>24</v>
      </c>
      <c r="K8" s="4" t="s">
        <v>25</v>
      </c>
      <c r="L8" s="4" t="s">
        <v>26</v>
      </c>
      <c r="M8" s="4" t="s">
        <v>27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33" customHeight="1" x14ac:dyDescent="0.25">
      <c r="A9" s="7"/>
      <c r="B9" s="7"/>
      <c r="C9" s="8" t="s">
        <v>28</v>
      </c>
      <c r="D9" s="9">
        <f>SUM(D10:D15)</f>
        <v>3806000000</v>
      </c>
      <c r="E9" s="9">
        <f>SUM(E10:E15)</f>
        <v>3806000000</v>
      </c>
      <c r="F9" s="10">
        <v>0</v>
      </c>
      <c r="G9" s="9">
        <f>SUM(G10:G15)</f>
        <v>813499083</v>
      </c>
      <c r="H9" s="11">
        <f>+G9/E9</f>
        <v>0.21374121991592224</v>
      </c>
      <c r="I9" s="39">
        <f>SUM(I10:I15)</f>
        <v>2992500917</v>
      </c>
      <c r="J9" s="9">
        <f>SUM(J10:J15)</f>
        <v>147760999</v>
      </c>
      <c r="K9" s="11">
        <f>+J9/E9</f>
        <v>3.8823173673147658E-2</v>
      </c>
      <c r="L9" s="39">
        <f>SUM(L10:L15)</f>
        <v>147760999</v>
      </c>
      <c r="M9" s="11">
        <f>+L9/E9</f>
        <v>3.8823173673147658E-2</v>
      </c>
    </row>
    <row r="10" spans="1:46" x14ac:dyDescent="0.25">
      <c r="A10" s="12" t="s">
        <v>3</v>
      </c>
      <c r="B10" s="13" t="s">
        <v>4</v>
      </c>
      <c r="C10" s="14" t="s">
        <v>5</v>
      </c>
      <c r="D10" s="15">
        <v>1410000000</v>
      </c>
      <c r="E10" s="15">
        <v>1410000000</v>
      </c>
      <c r="F10" s="15">
        <v>0</v>
      </c>
      <c r="G10" s="15">
        <v>95062050</v>
      </c>
      <c r="H10" s="11">
        <f>+G10/E10</f>
        <v>6.7419893617021276E-2</v>
      </c>
      <c r="I10" s="15">
        <f>+E10-G10</f>
        <v>1314937950</v>
      </c>
      <c r="J10" s="15">
        <v>95062050</v>
      </c>
      <c r="K10" s="16">
        <f t="shared" ref="K10:K15" si="0">J10/E10</f>
        <v>6.7419893617021276E-2</v>
      </c>
      <c r="L10" s="15">
        <v>95062050</v>
      </c>
      <c r="M10" s="16">
        <f t="shared" ref="M10:M15" si="1">L10/E10</f>
        <v>6.7419893617021276E-2</v>
      </c>
    </row>
    <row r="11" spans="1:46" x14ac:dyDescent="0.25">
      <c r="A11" s="12" t="s">
        <v>6</v>
      </c>
      <c r="B11" s="13" t="s">
        <v>4</v>
      </c>
      <c r="C11" s="14" t="s">
        <v>7</v>
      </c>
      <c r="D11" s="15">
        <v>530000000</v>
      </c>
      <c r="E11" s="15">
        <v>530000000</v>
      </c>
      <c r="F11" s="15">
        <v>0</v>
      </c>
      <c r="G11" s="15">
        <v>71022852</v>
      </c>
      <c r="H11" s="11">
        <f t="shared" ref="H11:H15" si="2">+G11/E11</f>
        <v>0.13400538113207547</v>
      </c>
      <c r="I11" s="15">
        <f t="shared" ref="I11:I15" si="3">+E11-G11</f>
        <v>458977148</v>
      </c>
      <c r="J11" s="15">
        <v>35682128</v>
      </c>
      <c r="K11" s="16">
        <f t="shared" si="0"/>
        <v>6.7324769811320753E-2</v>
      </c>
      <c r="L11" s="15">
        <v>35682128</v>
      </c>
      <c r="M11" s="16">
        <f t="shared" si="1"/>
        <v>6.7324769811320753E-2</v>
      </c>
    </row>
    <row r="12" spans="1:46" ht="28.5" x14ac:dyDescent="0.25">
      <c r="A12" s="12" t="s">
        <v>8</v>
      </c>
      <c r="B12" s="13" t="s">
        <v>4</v>
      </c>
      <c r="C12" s="14" t="s">
        <v>9</v>
      </c>
      <c r="D12" s="15">
        <v>78000000</v>
      </c>
      <c r="E12" s="15">
        <v>78000000</v>
      </c>
      <c r="F12" s="15">
        <v>0</v>
      </c>
      <c r="G12" s="15">
        <v>17016821</v>
      </c>
      <c r="H12" s="11">
        <f t="shared" si="2"/>
        <v>0.2181643717948718</v>
      </c>
      <c r="I12" s="15">
        <f t="shared" si="3"/>
        <v>60983179</v>
      </c>
      <c r="J12" s="15">
        <v>17016821</v>
      </c>
      <c r="K12" s="16">
        <f t="shared" si="0"/>
        <v>0.2181643717948718</v>
      </c>
      <c r="L12" s="15">
        <v>17016821</v>
      </c>
      <c r="M12" s="16">
        <f t="shared" si="1"/>
        <v>0.2181643717948718</v>
      </c>
    </row>
    <row r="13" spans="1:46" x14ac:dyDescent="0.25">
      <c r="A13" s="12" t="s">
        <v>10</v>
      </c>
      <c r="B13" s="13" t="s">
        <v>4</v>
      </c>
      <c r="C13" s="14" t="s">
        <v>29</v>
      </c>
      <c r="D13" s="15">
        <v>1725000000</v>
      </c>
      <c r="E13" s="15">
        <v>1725000000</v>
      </c>
      <c r="F13" s="15">
        <v>0</v>
      </c>
      <c r="G13" s="15">
        <v>630397360</v>
      </c>
      <c r="H13" s="11">
        <f t="shared" si="2"/>
        <v>0.36544774492753623</v>
      </c>
      <c r="I13" s="15">
        <f t="shared" si="3"/>
        <v>1094602640</v>
      </c>
      <c r="J13" s="15">
        <v>0</v>
      </c>
      <c r="K13" s="16">
        <f t="shared" si="0"/>
        <v>0</v>
      </c>
      <c r="L13" s="15">
        <v>0</v>
      </c>
      <c r="M13" s="16">
        <f t="shared" si="1"/>
        <v>0</v>
      </c>
    </row>
    <row r="14" spans="1:46" ht="28.5" x14ac:dyDescent="0.25">
      <c r="A14" s="12" t="s">
        <v>11</v>
      </c>
      <c r="B14" s="13" t="s">
        <v>4</v>
      </c>
      <c r="C14" s="14" t="s">
        <v>12</v>
      </c>
      <c r="D14" s="15">
        <v>53000000</v>
      </c>
      <c r="E14" s="15">
        <v>53000000</v>
      </c>
      <c r="F14" s="15">
        <v>0</v>
      </c>
      <c r="G14" s="15">
        <v>0</v>
      </c>
      <c r="H14" s="11">
        <f t="shared" si="2"/>
        <v>0</v>
      </c>
      <c r="I14" s="15">
        <f t="shared" si="3"/>
        <v>53000000</v>
      </c>
      <c r="J14" s="15">
        <v>0</v>
      </c>
      <c r="K14" s="16">
        <f t="shared" si="0"/>
        <v>0</v>
      </c>
      <c r="L14" s="15">
        <v>0</v>
      </c>
      <c r="M14" s="16">
        <f t="shared" si="1"/>
        <v>0</v>
      </c>
    </row>
    <row r="15" spans="1:46" ht="15.75" thickBot="1" x14ac:dyDescent="0.3">
      <c r="A15" s="17" t="s">
        <v>13</v>
      </c>
      <c r="B15" s="18" t="s">
        <v>14</v>
      </c>
      <c r="C15" s="19" t="s">
        <v>15</v>
      </c>
      <c r="D15" s="20">
        <v>10000000</v>
      </c>
      <c r="E15" s="20">
        <v>10000000</v>
      </c>
      <c r="F15" s="20">
        <v>0</v>
      </c>
      <c r="G15" s="20">
        <v>0</v>
      </c>
      <c r="H15" s="11">
        <f t="shared" si="2"/>
        <v>0</v>
      </c>
      <c r="I15" s="15">
        <f t="shared" si="3"/>
        <v>10000000</v>
      </c>
      <c r="J15" s="20">
        <v>0</v>
      </c>
      <c r="K15" s="21">
        <f t="shared" si="0"/>
        <v>0</v>
      </c>
      <c r="L15" s="20">
        <v>0</v>
      </c>
      <c r="M15" s="21">
        <f t="shared" si="1"/>
        <v>0</v>
      </c>
    </row>
    <row r="16" spans="1:46" ht="23.25" customHeight="1" x14ac:dyDescent="0.25">
      <c r="A16" s="22" t="s">
        <v>0</v>
      </c>
      <c r="B16" s="23" t="s">
        <v>0</v>
      </c>
      <c r="C16" s="24" t="s">
        <v>0</v>
      </c>
      <c r="D16" s="25"/>
      <c r="E16" s="25"/>
      <c r="F16" s="25"/>
      <c r="G16" s="25"/>
      <c r="H16" s="26"/>
      <c r="I16" s="26"/>
      <c r="J16" s="25"/>
      <c r="K16" s="26"/>
      <c r="L16" s="27"/>
      <c r="M16" s="26"/>
      <c r="N16" s="28"/>
    </row>
    <row r="17" spans="1:46" x14ac:dyDescent="0.25">
      <c r="A17" s="29" t="s">
        <v>0</v>
      </c>
      <c r="B17" s="30" t="s">
        <v>0</v>
      </c>
      <c r="C17" s="31" t="s">
        <v>0</v>
      </c>
      <c r="D17" s="32" t="s">
        <v>0</v>
      </c>
      <c r="E17" s="32" t="s">
        <v>0</v>
      </c>
      <c r="F17" s="32" t="s">
        <v>0</v>
      </c>
      <c r="G17" s="32" t="s">
        <v>0</v>
      </c>
      <c r="H17" s="32"/>
      <c r="I17" s="32"/>
      <c r="J17" s="32" t="s">
        <v>0</v>
      </c>
      <c r="K17" s="33"/>
      <c r="L17" s="32" t="s">
        <v>0</v>
      </c>
      <c r="M17" s="34"/>
    </row>
    <row r="18" spans="1:46" s="1" customFormat="1" ht="15.75" thickBot="1" x14ac:dyDescent="0.3"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46" s="38" customFormat="1" ht="19.5" customHeight="1" thickBot="1" x14ac:dyDescent="0.3">
      <c r="A19" s="36"/>
      <c r="B19" s="36"/>
      <c r="C19" s="37" t="s">
        <v>30</v>
      </c>
      <c r="D19" s="40">
        <f>+D9</f>
        <v>3806000000</v>
      </c>
      <c r="E19" s="40">
        <f t="shared" ref="E19:M19" si="4">+E9</f>
        <v>3806000000</v>
      </c>
      <c r="F19" s="41">
        <f t="shared" si="4"/>
        <v>0</v>
      </c>
      <c r="G19" s="40">
        <f t="shared" si="4"/>
        <v>813499083</v>
      </c>
      <c r="H19" s="41">
        <f t="shared" si="4"/>
        <v>0.21374121991592224</v>
      </c>
      <c r="I19" s="40">
        <f t="shared" si="4"/>
        <v>2992500917</v>
      </c>
      <c r="J19" s="40">
        <f t="shared" si="4"/>
        <v>147760999</v>
      </c>
      <c r="K19" s="41">
        <f t="shared" si="4"/>
        <v>3.8823173673147658E-2</v>
      </c>
      <c r="L19" s="40">
        <f t="shared" si="4"/>
        <v>147760999</v>
      </c>
      <c r="M19" s="41">
        <f t="shared" si="4"/>
        <v>3.8823173673147658E-2</v>
      </c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</row>
    <row r="20" spans="1:46" s="1" customFormat="1" ht="24.75" customHeight="1" x14ac:dyDescent="0.25">
      <c r="I20" s="42"/>
    </row>
    <row r="21" spans="1:46" s="1" customFormat="1" ht="72" customHeight="1" x14ac:dyDescent="0.25">
      <c r="D21" s="68" t="s">
        <v>34</v>
      </c>
      <c r="E21" s="69"/>
      <c r="F21" s="69"/>
      <c r="G21" s="69"/>
      <c r="H21" s="69"/>
      <c r="I21" s="69"/>
      <c r="J21" s="69"/>
      <c r="K21" s="69"/>
      <c r="L21" s="69"/>
    </row>
    <row r="22" spans="1:46" s="1" customFormat="1" ht="17.25" hidden="1" customHeight="1" x14ac:dyDescent="0.25">
      <c r="D22" s="69"/>
      <c r="E22" s="69"/>
      <c r="F22" s="69"/>
      <c r="G22" s="69"/>
      <c r="H22" s="69"/>
      <c r="I22" s="69"/>
      <c r="J22" s="69"/>
      <c r="K22" s="69"/>
      <c r="L22" s="69"/>
    </row>
    <row r="23" spans="1:46" s="1" customFormat="1" x14ac:dyDescent="0.25"/>
    <row r="24" spans="1:46" s="1" customFormat="1" x14ac:dyDescent="0.25"/>
    <row r="25" spans="1:46" s="1" customFormat="1" x14ac:dyDescent="0.25"/>
    <row r="26" spans="1:46" s="1" customFormat="1" x14ac:dyDescent="0.25"/>
    <row r="27" spans="1:46" s="1" customFormat="1" x14ac:dyDescent="0.25"/>
    <row r="28" spans="1:46" s="1" customFormat="1" x14ac:dyDescent="0.25"/>
    <row r="29" spans="1:46" s="1" customFormat="1" x14ac:dyDescent="0.25"/>
    <row r="30" spans="1:46" s="1" customFormat="1" x14ac:dyDescent="0.25"/>
    <row r="31" spans="1:46" s="1" customFormat="1" x14ac:dyDescent="0.25"/>
    <row r="32" spans="1:4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pans="1:2" s="1" customFormat="1" x14ac:dyDescent="0.25"/>
    <row r="66" spans="1:2" s="1" customFormat="1" x14ac:dyDescent="0.25"/>
    <row r="67" spans="1:2" s="1" customFormat="1" x14ac:dyDescent="0.25"/>
    <row r="68" spans="1:2" s="1" customFormat="1" x14ac:dyDescent="0.25"/>
    <row r="69" spans="1:2" s="1" customFormat="1" x14ac:dyDescent="0.25"/>
    <row r="70" spans="1:2" s="1" customFormat="1" x14ac:dyDescent="0.25"/>
    <row r="71" spans="1:2" s="1" customFormat="1" x14ac:dyDescent="0.25"/>
    <row r="72" spans="1:2" s="1" customFormat="1" x14ac:dyDescent="0.25"/>
    <row r="73" spans="1:2" s="1" customFormat="1" x14ac:dyDescent="0.25"/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  <row r="161" spans="1:2" x14ac:dyDescent="0.25">
      <c r="A161" s="1"/>
      <c r="B161" s="1"/>
    </row>
    <row r="162" spans="1:2" x14ac:dyDescent="0.25">
      <c r="A162" s="1"/>
      <c r="B162" s="1"/>
    </row>
    <row r="163" spans="1:2" x14ac:dyDescent="0.25">
      <c r="A163" s="1"/>
      <c r="B163" s="1"/>
    </row>
    <row r="164" spans="1:2" x14ac:dyDescent="0.25">
      <c r="A164" s="1"/>
      <c r="B164" s="1"/>
    </row>
    <row r="165" spans="1:2" x14ac:dyDescent="0.25">
      <c r="A165" s="1"/>
      <c r="B165" s="1"/>
    </row>
    <row r="166" spans="1:2" x14ac:dyDescent="0.25">
      <c r="A166" s="1"/>
      <c r="B166" s="1"/>
    </row>
    <row r="167" spans="1:2" x14ac:dyDescent="0.25">
      <c r="A167" s="1"/>
      <c r="B167" s="1"/>
    </row>
    <row r="168" spans="1:2" x14ac:dyDescent="0.25">
      <c r="A168" s="1"/>
      <c r="B168" s="1"/>
    </row>
    <row r="169" spans="1:2" x14ac:dyDescent="0.25">
      <c r="A169" s="1"/>
      <c r="B169" s="1"/>
    </row>
    <row r="170" spans="1:2" x14ac:dyDescent="0.25">
      <c r="A170" s="1"/>
      <c r="B170" s="1"/>
    </row>
    <row r="171" spans="1:2" x14ac:dyDescent="0.25">
      <c r="A171" s="1"/>
      <c r="B171" s="1"/>
    </row>
    <row r="172" spans="1:2" x14ac:dyDescent="0.25">
      <c r="A172" s="1"/>
      <c r="B172" s="1"/>
    </row>
    <row r="173" spans="1:2" x14ac:dyDescent="0.25">
      <c r="A173" s="1"/>
      <c r="B173" s="1"/>
    </row>
    <row r="174" spans="1:2" x14ac:dyDescent="0.25">
      <c r="A174" s="1"/>
      <c r="B174" s="1"/>
    </row>
    <row r="175" spans="1:2" x14ac:dyDescent="0.25">
      <c r="A175" s="1"/>
      <c r="B175" s="1"/>
    </row>
    <row r="176" spans="1:2" x14ac:dyDescent="0.25">
      <c r="A176" s="1"/>
      <c r="B176" s="1"/>
    </row>
    <row r="177" spans="1:2" x14ac:dyDescent="0.25">
      <c r="A177" s="1"/>
      <c r="B177" s="1"/>
    </row>
    <row r="178" spans="1:2" x14ac:dyDescent="0.25">
      <c r="A178" s="1"/>
      <c r="B178" s="1"/>
    </row>
    <row r="179" spans="1:2" x14ac:dyDescent="0.25">
      <c r="A179" s="1"/>
      <c r="B179" s="1"/>
    </row>
    <row r="180" spans="1:2" x14ac:dyDescent="0.25">
      <c r="A180" s="1"/>
      <c r="B180" s="1"/>
    </row>
    <row r="181" spans="1:2" x14ac:dyDescent="0.25">
      <c r="A181" s="1"/>
      <c r="B181" s="1"/>
    </row>
    <row r="182" spans="1:2" x14ac:dyDescent="0.25">
      <c r="A182" s="1"/>
      <c r="B182" s="1"/>
    </row>
    <row r="183" spans="1:2" x14ac:dyDescent="0.25">
      <c r="A183" s="1"/>
      <c r="B183" s="1"/>
    </row>
  </sheetData>
  <mergeCells count="3">
    <mergeCell ref="C2:G2"/>
    <mergeCell ref="A6:C6"/>
    <mergeCell ref="D21:L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79FE-C41F-413F-8F48-A49C0A0A85E3}">
  <sheetPr>
    <pageSetUpPr fitToPage="1"/>
  </sheetPr>
  <dimension ref="A1:AT183"/>
  <sheetViews>
    <sheetView tabSelected="1" topLeftCell="C1" zoomScale="110" zoomScaleNormal="110" workbookViewId="0">
      <selection activeCell="K6" sqref="J5:K6"/>
    </sheetView>
  </sheetViews>
  <sheetFormatPr baseColWidth="10" defaultRowHeight="15" x14ac:dyDescent="0.25"/>
  <cols>
    <col min="1" max="1" width="13.42578125" hidden="1" customWidth="1"/>
    <col min="2" max="2" width="9" hidden="1" customWidth="1"/>
    <col min="3" max="3" width="58" customWidth="1"/>
    <col min="4" max="4" width="23.140625" bestFit="1" customWidth="1"/>
    <col min="5" max="5" width="22.42578125" customWidth="1"/>
    <col min="6" max="6" width="17.140625" hidden="1" customWidth="1"/>
    <col min="7" max="7" width="27.85546875" customWidth="1"/>
    <col min="8" max="8" width="16.42578125" bestFit="1" customWidth="1"/>
    <col min="9" max="9" width="18.85546875" hidden="1" customWidth="1"/>
    <col min="10" max="10" width="33.85546875" customWidth="1"/>
    <col min="11" max="11" width="11.28515625" bestFit="1" customWidth="1"/>
    <col min="12" max="12" width="23.28515625" customWidth="1"/>
    <col min="13" max="13" width="9.7109375" bestFit="1" customWidth="1"/>
    <col min="14" max="14" width="19.7109375" style="1" customWidth="1"/>
    <col min="15" max="46" width="11.42578125" style="1"/>
  </cols>
  <sheetData>
    <row r="1" spans="1:46" s="1" customFormat="1" x14ac:dyDescent="0.25"/>
    <row r="2" spans="1:46" s="1" customFormat="1" ht="29.25" customHeight="1" x14ac:dyDescent="0.25">
      <c r="C2" s="66" t="s">
        <v>16</v>
      </c>
      <c r="D2" s="66"/>
      <c r="E2" s="66"/>
      <c r="F2" s="66"/>
      <c r="G2" s="66"/>
    </row>
    <row r="3" spans="1:46" s="1" customFormat="1" ht="20.25" customHeight="1" x14ac:dyDescent="0.25"/>
    <row r="4" spans="1:46" s="1" customFormat="1" ht="26.25" customHeight="1" x14ac:dyDescent="0.25">
      <c r="C4" s="2" t="s">
        <v>17</v>
      </c>
      <c r="D4" s="3" t="s">
        <v>41</v>
      </c>
    </row>
    <row r="5" spans="1:46" s="1" customFormat="1" ht="23.25" customHeight="1" x14ac:dyDescent="0.25"/>
    <row r="6" spans="1:46" ht="27" customHeight="1" x14ac:dyDescent="0.25">
      <c r="A6" s="70" t="s">
        <v>35</v>
      </c>
      <c r="B6" s="70"/>
      <c r="C6" s="70"/>
      <c r="D6" s="1"/>
      <c r="E6" s="1"/>
      <c r="F6" s="1"/>
      <c r="G6" s="1"/>
      <c r="H6" s="1"/>
      <c r="I6" s="1"/>
      <c r="J6" s="1"/>
      <c r="K6" s="1"/>
      <c r="L6" s="1"/>
      <c r="M6" s="1"/>
    </row>
    <row r="7" spans="1:46" x14ac:dyDescent="0.25">
      <c r="D7" s="1"/>
      <c r="E7" s="1"/>
      <c r="F7" s="1"/>
      <c r="G7" s="1"/>
      <c r="H7" s="1"/>
      <c r="I7" s="1"/>
      <c r="J7" s="1"/>
      <c r="K7" s="1"/>
      <c r="L7" s="1"/>
      <c r="M7" s="1"/>
    </row>
    <row r="8" spans="1:46" s="6" customFormat="1" ht="38.25" customHeight="1" x14ac:dyDescent="0.25">
      <c r="A8" s="43" t="s">
        <v>1</v>
      </c>
      <c r="B8" s="43" t="s">
        <v>18</v>
      </c>
      <c r="C8" s="43" t="s">
        <v>2</v>
      </c>
      <c r="D8" s="43" t="s">
        <v>19</v>
      </c>
      <c r="E8" s="43" t="s">
        <v>20</v>
      </c>
      <c r="F8" s="43" t="s">
        <v>21</v>
      </c>
      <c r="G8" s="43" t="s">
        <v>22</v>
      </c>
      <c r="H8" s="43" t="s">
        <v>23</v>
      </c>
      <c r="I8" s="43" t="s">
        <v>31</v>
      </c>
      <c r="J8" s="43" t="s">
        <v>24</v>
      </c>
      <c r="K8" s="43" t="s">
        <v>25</v>
      </c>
      <c r="L8" s="43" t="s">
        <v>26</v>
      </c>
      <c r="M8" s="43" t="s">
        <v>27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33" customHeight="1" x14ac:dyDescent="0.25">
      <c r="A9" s="44"/>
      <c r="B9" s="44"/>
      <c r="C9" s="44" t="s">
        <v>28</v>
      </c>
      <c r="D9" s="53">
        <f>SUM(D10:D15)</f>
        <v>4030000000</v>
      </c>
      <c r="E9" s="53">
        <f>SUM(E10:E15)</f>
        <v>4030000000</v>
      </c>
      <c r="F9" s="53">
        <f t="shared" ref="F9:I9" ca="1" si="0">SUM(F10:F17)</f>
        <v>250000000</v>
      </c>
      <c r="G9" s="58">
        <f>SUM(G10:G15)</f>
        <v>2177186646.3499999</v>
      </c>
      <c r="H9" s="59">
        <f>G9/E9</f>
        <v>0.54024482539702234</v>
      </c>
      <c r="I9" s="58">
        <f t="shared" ca="1" si="0"/>
        <v>187673925617.28</v>
      </c>
      <c r="J9" s="58">
        <f>SUM(J10:J15)</f>
        <v>1408714064.5599999</v>
      </c>
      <c r="K9" s="60">
        <f>J9/E9</f>
        <v>0.34955683984119107</v>
      </c>
      <c r="L9" s="58">
        <f>SUM(L10:L15)</f>
        <v>1408714064.5599999</v>
      </c>
      <c r="M9" s="60">
        <f>L9/E9</f>
        <v>0.34955683984119107</v>
      </c>
    </row>
    <row r="10" spans="1:46" x14ac:dyDescent="0.25">
      <c r="A10" s="45" t="s">
        <v>3</v>
      </c>
      <c r="B10" s="46" t="s">
        <v>4</v>
      </c>
      <c r="C10" s="47" t="s">
        <v>5</v>
      </c>
      <c r="D10" s="48">
        <v>1569000000</v>
      </c>
      <c r="E10" s="48">
        <v>1569000000</v>
      </c>
      <c r="F10" s="49">
        <v>0</v>
      </c>
      <c r="G10" s="48">
        <v>684427855</v>
      </c>
      <c r="H10" s="50">
        <f>+G10/E10</f>
        <v>0.43621915551306567</v>
      </c>
      <c r="I10" s="61">
        <f>+E10-G10</f>
        <v>884572145</v>
      </c>
      <c r="J10" s="48">
        <v>684427855</v>
      </c>
      <c r="K10" s="50">
        <f t="shared" ref="K10:K17" si="1">J10/E10</f>
        <v>0.43621915551306567</v>
      </c>
      <c r="L10" s="48">
        <v>684427855</v>
      </c>
      <c r="M10" s="50">
        <f t="shared" ref="M10:M17" si="2">L10/E10</f>
        <v>0.43621915551306567</v>
      </c>
    </row>
    <row r="11" spans="1:46" x14ac:dyDescent="0.25">
      <c r="A11" s="45" t="s">
        <v>6</v>
      </c>
      <c r="B11" s="46" t="s">
        <v>4</v>
      </c>
      <c r="C11" s="47" t="s">
        <v>7</v>
      </c>
      <c r="D11" s="48">
        <v>587000000</v>
      </c>
      <c r="E11" s="48">
        <v>587000000</v>
      </c>
      <c r="F11" s="49">
        <v>0</v>
      </c>
      <c r="G11" s="48">
        <v>266162517</v>
      </c>
      <c r="H11" s="50">
        <f t="shared" ref="H11:H17" si="3">+G11/E11</f>
        <v>0.45342847870528108</v>
      </c>
      <c r="I11" s="61">
        <f t="shared" ref="I11:I17" si="4">+E11-G11</f>
        <v>320837483</v>
      </c>
      <c r="J11" s="48">
        <v>266162517</v>
      </c>
      <c r="K11" s="50">
        <f t="shared" si="1"/>
        <v>0.45342847870528108</v>
      </c>
      <c r="L11" s="48">
        <v>266162517</v>
      </c>
      <c r="M11" s="50">
        <f t="shared" si="2"/>
        <v>0.45342847870528108</v>
      </c>
    </row>
    <row r="12" spans="1:46" ht="25.5" x14ac:dyDescent="0.25">
      <c r="A12" s="45" t="s">
        <v>8</v>
      </c>
      <c r="B12" s="46" t="s">
        <v>4</v>
      </c>
      <c r="C12" s="47" t="s">
        <v>9</v>
      </c>
      <c r="D12" s="48">
        <v>86000000</v>
      </c>
      <c r="E12" s="48">
        <v>187050436</v>
      </c>
      <c r="F12" s="49">
        <v>0</v>
      </c>
      <c r="G12" s="48">
        <v>88403160</v>
      </c>
      <c r="H12" s="50">
        <f t="shared" si="3"/>
        <v>0.47261670109125004</v>
      </c>
      <c r="I12" s="61">
        <f t="shared" si="4"/>
        <v>98647276</v>
      </c>
      <c r="J12" s="48">
        <v>88403160</v>
      </c>
      <c r="K12" s="50">
        <f t="shared" si="1"/>
        <v>0.47261670109125004</v>
      </c>
      <c r="L12" s="48">
        <v>88403160</v>
      </c>
      <c r="M12" s="50">
        <f t="shared" si="2"/>
        <v>0.47261670109125004</v>
      </c>
    </row>
    <row r="13" spans="1:46" x14ac:dyDescent="0.25">
      <c r="A13" s="45" t="s">
        <v>10</v>
      </c>
      <c r="B13" s="46" t="s">
        <v>4</v>
      </c>
      <c r="C13" s="47" t="s">
        <v>37</v>
      </c>
      <c r="D13" s="48">
        <v>1725000000</v>
      </c>
      <c r="E13" s="48">
        <v>1623949564</v>
      </c>
      <c r="F13" s="48">
        <v>250000000</v>
      </c>
      <c r="G13" s="48">
        <v>1138193114.3499999</v>
      </c>
      <c r="H13" s="50">
        <f t="shared" si="3"/>
        <v>0.70087959600572913</v>
      </c>
      <c r="I13" s="61">
        <f t="shared" si="4"/>
        <v>485756449.6500001</v>
      </c>
      <c r="J13" s="48">
        <v>369720532.56</v>
      </c>
      <c r="K13" s="50">
        <f t="shared" si="1"/>
        <v>0.22766749704303008</v>
      </c>
      <c r="L13" s="48">
        <v>369720532.56</v>
      </c>
      <c r="M13" s="50">
        <f t="shared" si="2"/>
        <v>0.22766749704303008</v>
      </c>
    </row>
    <row r="14" spans="1:46" ht="25.5" x14ac:dyDescent="0.25">
      <c r="A14" s="45" t="s">
        <v>11</v>
      </c>
      <c r="B14" s="46" t="s">
        <v>4</v>
      </c>
      <c r="C14" s="47" t="s">
        <v>12</v>
      </c>
      <c r="D14" s="48">
        <v>53000000</v>
      </c>
      <c r="E14" s="48">
        <v>53000000</v>
      </c>
      <c r="F14" s="49">
        <v>0</v>
      </c>
      <c r="G14" s="48">
        <v>0</v>
      </c>
      <c r="H14" s="50">
        <f t="shared" si="3"/>
        <v>0</v>
      </c>
      <c r="I14" s="61">
        <f t="shared" si="4"/>
        <v>53000000</v>
      </c>
      <c r="J14" s="48">
        <v>0</v>
      </c>
      <c r="K14" s="64">
        <f t="shared" si="1"/>
        <v>0</v>
      </c>
      <c r="L14" s="48">
        <v>0</v>
      </c>
      <c r="M14" s="50">
        <f t="shared" si="2"/>
        <v>0</v>
      </c>
    </row>
    <row r="15" spans="1:46" ht="15.75" thickBot="1" x14ac:dyDescent="0.3">
      <c r="A15" s="51" t="s">
        <v>13</v>
      </c>
      <c r="B15" s="52" t="s">
        <v>14</v>
      </c>
      <c r="C15" s="54" t="s">
        <v>15</v>
      </c>
      <c r="D15" s="55">
        <v>10000000</v>
      </c>
      <c r="E15" s="48">
        <v>10000000</v>
      </c>
      <c r="F15" s="56">
        <v>0</v>
      </c>
      <c r="G15" s="48">
        <v>0</v>
      </c>
      <c r="H15" s="57">
        <f t="shared" si="3"/>
        <v>0</v>
      </c>
      <c r="I15" s="62">
        <f t="shared" si="4"/>
        <v>10000000</v>
      </c>
      <c r="J15" s="55">
        <v>0</v>
      </c>
      <c r="K15" s="65">
        <f t="shared" si="1"/>
        <v>0</v>
      </c>
      <c r="L15" s="55">
        <v>0</v>
      </c>
      <c r="M15" s="57">
        <f t="shared" si="2"/>
        <v>0</v>
      </c>
    </row>
    <row r="16" spans="1:46" ht="33" customHeight="1" x14ac:dyDescent="0.25">
      <c r="A16" s="44"/>
      <c r="B16" s="44"/>
      <c r="C16" s="44" t="s">
        <v>38</v>
      </c>
      <c r="D16" s="53">
        <f>SUM(D17)</f>
        <v>184861275196</v>
      </c>
      <c r="E16" s="53">
        <f>SUM(E17)</f>
        <v>184861275196</v>
      </c>
      <c r="F16" s="53">
        <f t="shared" ref="F16:I16" ca="1" si="5">SUM(F17:F24)</f>
        <v>250000000</v>
      </c>
      <c r="G16" s="58">
        <f>SUM(G17)</f>
        <v>184861275196</v>
      </c>
      <c r="H16" s="59">
        <f>G16/E16</f>
        <v>1</v>
      </c>
      <c r="I16" s="58">
        <f t="shared" ca="1" si="5"/>
        <v>187673925617.28</v>
      </c>
      <c r="J16" s="58">
        <f>SUM(J17)</f>
        <v>72429617600</v>
      </c>
      <c r="K16" s="60">
        <f>J16/E16</f>
        <v>0.39180524706002473</v>
      </c>
      <c r="L16" s="58">
        <f>SUM(L17)</f>
        <v>72429617600</v>
      </c>
      <c r="M16" s="60">
        <f>L16/E16</f>
        <v>0.39180524706002473</v>
      </c>
    </row>
    <row r="17" spans="1:46" ht="70.5" customHeight="1" x14ac:dyDescent="0.25">
      <c r="A17" s="22" t="s">
        <v>0</v>
      </c>
      <c r="B17" s="23" t="s">
        <v>0</v>
      </c>
      <c r="C17" s="47" t="s">
        <v>36</v>
      </c>
      <c r="D17" s="15">
        <v>184861275196</v>
      </c>
      <c r="E17" s="15">
        <v>184861275196</v>
      </c>
      <c r="F17" s="15"/>
      <c r="G17" s="63">
        <v>184861275196</v>
      </c>
      <c r="H17" s="11">
        <f t="shared" si="3"/>
        <v>1</v>
      </c>
      <c r="I17" s="11">
        <f t="shared" si="4"/>
        <v>0</v>
      </c>
      <c r="J17" s="63">
        <v>72429617600</v>
      </c>
      <c r="K17" s="11">
        <f t="shared" si="1"/>
        <v>0.39180524706002473</v>
      </c>
      <c r="L17" s="61">
        <v>72429617600</v>
      </c>
      <c r="M17" s="11">
        <f t="shared" si="2"/>
        <v>0.39180524706002473</v>
      </c>
      <c r="N17" s="28"/>
    </row>
    <row r="18" spans="1:46" s="1" customFormat="1" ht="15.75" thickBot="1" x14ac:dyDescent="0.3"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46" s="38" customFormat="1" ht="19.5" customHeight="1" thickBot="1" x14ac:dyDescent="0.3">
      <c r="A19" s="36"/>
      <c r="B19" s="36"/>
      <c r="C19" s="37" t="s">
        <v>30</v>
      </c>
      <c r="D19" s="40">
        <f>+D9+D16</f>
        <v>188891275196</v>
      </c>
      <c r="E19" s="40">
        <f>+E9+E16</f>
        <v>188891275196</v>
      </c>
      <c r="F19" s="40">
        <f t="shared" ref="F19:I19" ca="1" si="6">+F9</f>
        <v>250000000</v>
      </c>
      <c r="G19" s="40">
        <f>+G9+G16</f>
        <v>187038461842.35001</v>
      </c>
      <c r="H19" s="41">
        <f>+G19/E19</f>
        <v>0.99019111204724808</v>
      </c>
      <c r="I19" s="40">
        <f t="shared" ca="1" si="6"/>
        <v>187673925617.28</v>
      </c>
      <c r="J19" s="40">
        <f>+J9+J16</f>
        <v>73838331664.559998</v>
      </c>
      <c r="K19" s="41">
        <f>+J19/E19</f>
        <v>0.39090387625337825</v>
      </c>
      <c r="L19" s="40">
        <f>+L9+L16</f>
        <v>73838331664.559998</v>
      </c>
      <c r="M19" s="41">
        <f>+L19/E19</f>
        <v>0.39090387625337825</v>
      </c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</row>
    <row r="20" spans="1:46" s="1" customFormat="1" ht="18" customHeight="1" x14ac:dyDescent="0.25">
      <c r="I20" s="42"/>
    </row>
    <row r="21" spans="1:46" s="1" customFormat="1" x14ac:dyDescent="0.25">
      <c r="D21" s="71" t="s">
        <v>39</v>
      </c>
      <c r="E21" s="72"/>
      <c r="F21" s="72"/>
      <c r="G21" s="72"/>
      <c r="H21" s="72"/>
      <c r="I21" s="72"/>
      <c r="J21" s="72"/>
      <c r="K21" s="72"/>
      <c r="L21" s="72"/>
    </row>
    <row r="22" spans="1:46" s="1" customFormat="1" ht="17.25" hidden="1" customHeight="1" x14ac:dyDescent="0.25">
      <c r="D22" s="72"/>
      <c r="E22" s="72"/>
      <c r="F22" s="72"/>
      <c r="G22" s="72"/>
      <c r="H22" s="72"/>
      <c r="I22" s="72"/>
      <c r="J22" s="72"/>
      <c r="K22" s="72"/>
      <c r="L22" s="72"/>
    </row>
    <row r="23" spans="1:46" s="1" customFormat="1" ht="15" customHeight="1" x14ac:dyDescent="0.25">
      <c r="D23" s="73" t="s">
        <v>40</v>
      </c>
      <c r="E23" s="74"/>
      <c r="F23" s="74"/>
      <c r="G23" s="74"/>
      <c r="H23" s="74"/>
      <c r="I23" s="74"/>
      <c r="J23" s="74"/>
      <c r="K23" s="74"/>
      <c r="L23" s="74"/>
    </row>
    <row r="24" spans="1:46" s="1" customFormat="1" ht="15" customHeight="1" x14ac:dyDescent="0.25"/>
    <row r="25" spans="1:46" s="1" customFormat="1" x14ac:dyDescent="0.25">
      <c r="E25" s="42"/>
    </row>
    <row r="26" spans="1:46" s="1" customFormat="1" x14ac:dyDescent="0.25">
      <c r="E26" s="42"/>
    </row>
    <row r="27" spans="1:46" s="1" customFormat="1" x14ac:dyDescent="0.25"/>
    <row r="28" spans="1:46" s="1" customFormat="1" x14ac:dyDescent="0.25"/>
    <row r="29" spans="1:46" s="1" customFormat="1" x14ac:dyDescent="0.25"/>
    <row r="30" spans="1:46" s="1" customFormat="1" x14ac:dyDescent="0.25"/>
    <row r="31" spans="1:46" s="1" customFormat="1" x14ac:dyDescent="0.25"/>
    <row r="32" spans="1:4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pans="1:2" s="1" customFormat="1" x14ac:dyDescent="0.25"/>
    <row r="66" spans="1:2" s="1" customFormat="1" x14ac:dyDescent="0.25"/>
    <row r="67" spans="1:2" s="1" customFormat="1" x14ac:dyDescent="0.25"/>
    <row r="68" spans="1:2" s="1" customFormat="1" x14ac:dyDescent="0.25"/>
    <row r="69" spans="1:2" s="1" customFormat="1" x14ac:dyDescent="0.25"/>
    <row r="70" spans="1:2" s="1" customFormat="1" x14ac:dyDescent="0.25"/>
    <row r="71" spans="1:2" s="1" customFormat="1" x14ac:dyDescent="0.25"/>
    <row r="72" spans="1:2" s="1" customFormat="1" x14ac:dyDescent="0.25"/>
    <row r="73" spans="1:2" s="1" customFormat="1" x14ac:dyDescent="0.25"/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  <row r="161" spans="1:2" x14ac:dyDescent="0.25">
      <c r="A161" s="1"/>
      <c r="B161" s="1"/>
    </row>
    <row r="162" spans="1:2" x14ac:dyDescent="0.25">
      <c r="A162" s="1"/>
      <c r="B162" s="1"/>
    </row>
    <row r="163" spans="1:2" x14ac:dyDescent="0.25">
      <c r="A163" s="1"/>
      <c r="B163" s="1"/>
    </row>
    <row r="164" spans="1:2" x14ac:dyDescent="0.25">
      <c r="A164" s="1"/>
      <c r="B164" s="1"/>
    </row>
    <row r="165" spans="1:2" x14ac:dyDescent="0.25">
      <c r="A165" s="1"/>
      <c r="B165" s="1"/>
    </row>
    <row r="166" spans="1:2" x14ac:dyDescent="0.25">
      <c r="A166" s="1"/>
      <c r="B166" s="1"/>
    </row>
    <row r="167" spans="1:2" x14ac:dyDescent="0.25">
      <c r="A167" s="1"/>
      <c r="B167" s="1"/>
    </row>
    <row r="168" spans="1:2" x14ac:dyDescent="0.25">
      <c r="A168" s="1"/>
      <c r="B168" s="1"/>
    </row>
    <row r="169" spans="1:2" x14ac:dyDescent="0.25">
      <c r="A169" s="1"/>
      <c r="B169" s="1"/>
    </row>
    <row r="170" spans="1:2" x14ac:dyDescent="0.25">
      <c r="A170" s="1"/>
      <c r="B170" s="1"/>
    </row>
    <row r="171" spans="1:2" x14ac:dyDescent="0.25">
      <c r="A171" s="1"/>
      <c r="B171" s="1"/>
    </row>
    <row r="172" spans="1:2" x14ac:dyDescent="0.25">
      <c r="A172" s="1"/>
      <c r="B172" s="1"/>
    </row>
    <row r="173" spans="1:2" x14ac:dyDescent="0.25">
      <c r="A173" s="1"/>
      <c r="B173" s="1"/>
    </row>
    <row r="174" spans="1:2" x14ac:dyDescent="0.25">
      <c r="A174" s="1"/>
      <c r="B174" s="1"/>
    </row>
    <row r="175" spans="1:2" x14ac:dyDescent="0.25">
      <c r="A175" s="1"/>
      <c r="B175" s="1"/>
    </row>
    <row r="176" spans="1:2" x14ac:dyDescent="0.25">
      <c r="A176" s="1"/>
      <c r="B176" s="1"/>
    </row>
    <row r="177" spans="1:2" x14ac:dyDescent="0.25">
      <c r="A177" s="1"/>
      <c r="B177" s="1"/>
    </row>
    <row r="178" spans="1:2" x14ac:dyDescent="0.25">
      <c r="A178" s="1"/>
      <c r="B178" s="1"/>
    </row>
    <row r="179" spans="1:2" x14ac:dyDescent="0.25">
      <c r="A179" s="1"/>
      <c r="B179" s="1"/>
    </row>
    <row r="180" spans="1:2" x14ac:dyDescent="0.25">
      <c r="A180" s="1"/>
      <c r="B180" s="1"/>
    </row>
    <row r="181" spans="1:2" x14ac:dyDescent="0.25">
      <c r="A181" s="1"/>
      <c r="B181" s="1"/>
    </row>
    <row r="182" spans="1:2" x14ac:dyDescent="0.25">
      <c r="A182" s="1"/>
      <c r="B182" s="1"/>
    </row>
    <row r="183" spans="1:2" x14ac:dyDescent="0.25">
      <c r="A183" s="1"/>
      <c r="B183" s="1"/>
    </row>
  </sheetData>
  <sheetProtection algorithmName="SHA-512" hashValue="iFoEceaau8hDQ46T0hs6G54jIT3z/2lkc9vxo+Grmd3XfZYRjNFfX91Iw09rLLg7G+7Yz+xXXQW+whbTA+XaRQ==" saltValue="9Y9laP6SlowQP6P2bDQ25Q==" spinCount="100000" sheet="1" formatCells="0" formatColumns="0" formatRows="0" insertColumns="0" insertRows="0" insertHyperlinks="0" deleteColumns="0" deleteRows="0" sort="0" autoFilter="0" pivotTables="0"/>
  <mergeCells count="4">
    <mergeCell ref="C2:G2"/>
    <mergeCell ref="A6:C6"/>
    <mergeCell ref="D21:L22"/>
    <mergeCell ref="D23:L23"/>
  </mergeCells>
  <pageMargins left="0.7" right="0.7" top="0.75" bottom="0.75" header="0.3" footer="0.3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EJECUCION ENERO 2024</vt:lpstr>
      <vt:lpstr>EJECUCION JUNIO 2025 </vt:lpstr>
      <vt:lpstr>'EJECUCION JUNIO 2025 '!Área_de_impresión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Fernanda Cardenas Azuaje</dc:creator>
  <cp:lastModifiedBy>Andres Felipe Mendez Ribero</cp:lastModifiedBy>
  <cp:lastPrinted>2025-01-10T20:24:56Z</cp:lastPrinted>
  <dcterms:created xsi:type="dcterms:W3CDTF">2024-02-06T19:49:34Z</dcterms:created>
  <dcterms:modified xsi:type="dcterms:W3CDTF">2025-07-09T15:32:13Z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