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sanchez\Desktop\DSCI OASP 2025\04.Abril 2025\COORDINACION FINANCIERA\Andres Mendez\Ejec. Pptal Marzo\"/>
    </mc:Choice>
  </mc:AlternateContent>
  <xr:revisionPtr revIDLastSave="0" documentId="8_{391B183F-2639-4121-9AFC-25B008BB676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JECUCION ENERO 2024" sheetId="2" state="hidden" r:id="rId1"/>
    <sheet name="EJECUCION Marzo 2025 " sheetId="3" r:id="rId2"/>
  </sheets>
  <definedNames>
    <definedName name="_xlnm.Print_Area" localSheetId="1">'EJECUCION Marzo 2025 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3" l="1"/>
  <c r="L19" i="3"/>
  <c r="K19" i="3"/>
  <c r="J19" i="3"/>
  <c r="H19" i="3"/>
  <c r="G19" i="3"/>
  <c r="E19" i="3"/>
  <c r="D19" i="3"/>
  <c r="L16" i="3"/>
  <c r="J16" i="3"/>
  <c r="L9" i="3"/>
  <c r="J9" i="3"/>
  <c r="G9" i="3"/>
  <c r="E9" i="3"/>
  <c r="G16" i="3"/>
  <c r="E16" i="3"/>
  <c r="D16" i="3"/>
  <c r="D9" i="3"/>
  <c r="M17" i="3"/>
  <c r="K17" i="3"/>
  <c r="H17" i="3"/>
  <c r="I17" i="3"/>
  <c r="I10" i="3"/>
  <c r="K14" i="3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16" i="3"/>
  <c r="H9" i="3" l="1"/>
  <c r="K16" i="3"/>
  <c r="K9" i="3"/>
  <c r="M16" i="3"/>
  <c r="M9" i="3"/>
  <c r="F16" i="3"/>
  <c r="F9" i="3"/>
  <c r="F19" i="3"/>
  <c r="I19" i="3"/>
  <c r="I16" i="3"/>
  <c r="I9" i="3"/>
</calcChain>
</file>

<file path=xl/sharedStrings.xml><?xml version="1.0" encoding="utf-8"?>
<sst xmlns="http://schemas.openxmlformats.org/spreadsheetml/2006/main" count="93" uniqueCount="42">
  <si>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</si>
  <si>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</si>
  <si>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</si>
  <si>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</si>
  <si>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</si>
  <si>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</si>
  <si>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</si>
  <si>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</si>
  <si>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</si>
  <si>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</si>
  <si>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</si>
  <si>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</si>
  <si>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</si>
  <si>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</si>
  <si>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</si>
  <si>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</si>
  <si>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</si>
  <si>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</si>
  <si>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</si>
  <si>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</si>
  <si>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</si>
  <si>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</si>
  <si>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</si>
  <si>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</si>
  <si>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</si>
  <si>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</si>
  <si>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</si>
  <si>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</si>
  <si>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</si>
  <si>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</si>
  <si>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</si>
  <si>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</si>
  <si>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</si>
  <si>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</si>
  <si>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</si>
  <si>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VIGENCIA 2025</t>
  </si>
  <si>
    <t>FEBRERO 2025</t>
  </si>
  <si>
    <t>5. CONVERGENCIA REGIONAL / J. INTEGRACIÓN DE LOS TERRITORIOS MÁS AFECTADOS POR EL CONFLICTO A LAS APUESTAS ESTRATÉGICAS DE DESARROLLO REGIONAL DE ACUERDO CON LA REFORMA RURAL INTEGRAL / Z. ECI CATATUMBO</t>
  </si>
  <si>
    <t>ADQUISICIÓN DE BIENES  Y SERVICIOS</t>
  </si>
  <si>
    <t>INVERSIÓN</t>
  </si>
  <si>
    <t xml:space="preserve">Nota 1: La ejecución porcentual se calculó con base en la apropiación vigente.
</t>
  </si>
  <si>
    <t xml:space="preserve">Nota 2: Los Recursos de Inversión Se asignaron en virtud de la Delcaratoria de Conmoción Interior y fueron asignados mediante el Decreto 359 del 27/03/2025.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</si>
</sst>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0.0%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9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64" fontId="18" fillId="2" borderId="1" xfId="0" applyNumberFormat="1" applyFont="1" applyFill="1" applyBorder="1" applyAlignment="1">
      <alignment horizontal="right" vertical="center" wrapText="1" readingOrder="1"/>
    </xf>
    <xf numFmtId="165" fontId="18" fillId="2" borderId="1" xfId="0" applyNumberFormat="1" applyFont="1" applyFill="1" applyBorder="1" applyAlignment="1">
      <alignment horizontal="righ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6" xfId="0" applyFont="1" applyFill="1" applyBorder="1" applyAlignment="1">
      <alignment horizontal="left" vertical="center" wrapText="1" readingOrder="1"/>
    </xf>
    <xf numFmtId="164" fontId="18" fillId="2" borderId="6" xfId="0" applyNumberFormat="1" applyFont="1" applyFill="1" applyBorder="1" applyAlignment="1">
      <alignment horizontal="right" vertical="center" wrapText="1" readingOrder="1"/>
    </xf>
    <xf numFmtId="165" fontId="18" fillId="2" borderId="6" xfId="0" applyNumberFormat="1" applyFont="1" applyFill="1" applyBorder="1" applyAlignment="1">
      <alignment horizontal="right" vertical="center" wrapText="1" readingOrder="1"/>
    </xf>
    <xf numFmtId="10" fontId="18" fillId="2" borderId="6" xfId="3" applyNumberFormat="1" applyFont="1" applyFill="1" applyBorder="1" applyAlignment="1">
      <alignment horizontal="center" vertical="center" wrapText="1" readingOrder="1"/>
    </xf>
    <xf numFmtId="166" fontId="17" fillId="2" borderId="1" xfId="3" applyNumberFormat="1" applyFont="1" applyFill="1" applyBorder="1" applyAlignment="1">
      <alignment horizontal="right" vertical="center" wrapText="1" readingOrder="1"/>
    </xf>
    <xf numFmtId="9" fontId="17" fillId="2" borderId="1" xfId="3" applyFont="1" applyFill="1" applyBorder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42578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0" t="s">
        <v>16</v>
      </c>
      <c r="D2" s="60"/>
      <c r="E2" s="60"/>
      <c r="F2" s="60"/>
      <c r="G2" s="60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1" t="s">
        <v>33</v>
      </c>
      <c r="B6" s="61"/>
      <c r="C6" s="6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2" t="s">
        <v>34</v>
      </c>
      <c r="E21" s="63"/>
      <c r="F21" s="63"/>
      <c r="G21" s="63"/>
      <c r="H21" s="63"/>
      <c r="I21" s="63"/>
      <c r="J21" s="63"/>
      <c r="K21" s="63"/>
      <c r="L21" s="63"/>
    </row>
    <row r="22" spans="1:46" s="1" customFormat="1" ht="17.25" hidden="1" customHeight="1" x14ac:dyDescent="0.25">
      <c r="D22" s="63"/>
      <c r="E22" s="63"/>
      <c r="F22" s="63"/>
      <c r="G22" s="63"/>
      <c r="H22" s="63"/>
      <c r="I22" s="63"/>
      <c r="J22" s="63"/>
      <c r="K22" s="63"/>
      <c r="L22" s="63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sheetPr>
    <pageSetUpPr fitToPage="1"/>
  </sheetPr>
  <dimension ref="A1:AT183"/>
  <sheetViews>
    <sheetView tabSelected="1" topLeftCell="C6" zoomScale="110" zoomScaleNormal="110" workbookViewId="0">
      <selection activeCell="N20" sqref="N20"/>
    </sheetView>
  </sheetViews>
  <sheetFormatPr baseColWidth="10" defaultRowHeight="15" x14ac:dyDescent="0.25"/>
  <cols>
    <col min="1" max="1" width="13.42578125" hidden="1" customWidth="1"/>
    <col min="2" max="2" width="9" hidden="1" customWidth="1"/>
    <col min="3" max="3" width="58" customWidth="1"/>
    <col min="4" max="4" width="23.140625" bestFit="1" customWidth="1"/>
    <col min="5" max="5" width="22.42578125" customWidth="1"/>
    <col min="6" max="6" width="17.140625" hidden="1" customWidth="1"/>
    <col min="7" max="7" width="27.85546875" customWidth="1"/>
    <col min="8" max="8" width="16.42578125" bestFit="1" customWidth="1"/>
    <col min="9" max="9" width="18.85546875" hidden="1" customWidth="1"/>
    <col min="10" max="10" width="18.85546875" bestFit="1" customWidth="1"/>
    <col min="11" max="11" width="11.28515625" bestFit="1" customWidth="1"/>
    <col min="12" max="12" width="18.85546875" bestFit="1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0" t="s">
        <v>16</v>
      </c>
      <c r="D2" s="60"/>
      <c r="E2" s="60"/>
      <c r="F2" s="60"/>
      <c r="G2" s="60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36</v>
      </c>
    </row>
    <row r="5" spans="1:46" s="1" customFormat="1" ht="23.25" customHeight="1" x14ac:dyDescent="0.25"/>
    <row r="6" spans="1:46" ht="27" customHeight="1" x14ac:dyDescent="0.25">
      <c r="A6" s="64" t="s">
        <v>35</v>
      </c>
      <c r="B6" s="64"/>
      <c r="C6" s="64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53">
        <f>SUM(D10:D15)</f>
        <v>4030000000</v>
      </c>
      <c r="E9" s="53">
        <f>SUM(E10:E15)</f>
        <v>4030000000</v>
      </c>
      <c r="F9" s="53">
        <f t="shared" ref="F9:L9" ca="1" si="0">SUM(F10:F17)</f>
        <v>250000000</v>
      </c>
      <c r="G9" s="53">
        <f>SUM(G10:G15)</f>
        <v>1217349578.72</v>
      </c>
      <c r="H9" s="59">
        <f>G9/E9</f>
        <v>0.30207185576178663</v>
      </c>
      <c r="I9" s="53">
        <f t="shared" ca="1" si="0"/>
        <v>187673925617.28</v>
      </c>
      <c r="J9" s="53">
        <f>SUM(J10:J15)</f>
        <v>607616460</v>
      </c>
      <c r="K9" s="58">
        <f>J9/E9</f>
        <v>0.15077331513647643</v>
      </c>
      <c r="L9" s="53">
        <f>SUM(L10:L15)</f>
        <v>438404954</v>
      </c>
      <c r="M9" s="58">
        <f>L9/E9</f>
        <v>0.10878534838709678</v>
      </c>
    </row>
    <row r="10" spans="1:46" x14ac:dyDescent="0.25">
      <c r="A10" s="45" t="s">
        <v>3</v>
      </c>
      <c r="B10" s="46" t="s">
        <v>4</v>
      </c>
      <c r="C10" s="47" t="s">
        <v>5</v>
      </c>
      <c r="D10" s="48">
        <v>1569000000</v>
      </c>
      <c r="E10" s="48">
        <v>1569000000</v>
      </c>
      <c r="F10" s="49">
        <v>0</v>
      </c>
      <c r="G10" s="48">
        <v>313107557</v>
      </c>
      <c r="H10" s="50">
        <f>+G10/E10</f>
        <v>0.19955867240280434</v>
      </c>
      <c r="I10" s="48">
        <f>+E10-G10</f>
        <v>1255892443</v>
      </c>
      <c r="J10" s="48">
        <v>313107557</v>
      </c>
      <c r="K10" s="50">
        <f t="shared" ref="K10:K17" si="1">J10/E10</f>
        <v>0.19955867240280434</v>
      </c>
      <c r="L10" s="48">
        <v>198019912</v>
      </c>
      <c r="M10" s="50">
        <f t="shared" ref="M10:M17" si="2">L10/E10</f>
        <v>0.12620771956660293</v>
      </c>
    </row>
    <row r="11" spans="1:46" x14ac:dyDescent="0.25">
      <c r="A11" s="45" t="s">
        <v>6</v>
      </c>
      <c r="B11" s="46" t="s">
        <v>4</v>
      </c>
      <c r="C11" s="47" t="s">
        <v>7</v>
      </c>
      <c r="D11" s="48">
        <v>587000000</v>
      </c>
      <c r="E11" s="48">
        <v>587000000</v>
      </c>
      <c r="F11" s="49">
        <v>0</v>
      </c>
      <c r="G11" s="48">
        <v>130666159</v>
      </c>
      <c r="H11" s="50">
        <f t="shared" ref="H11:H17" si="3">+G11/E11</f>
        <v>0.22259993015332197</v>
      </c>
      <c r="I11" s="48">
        <f t="shared" ref="I11:I17" si="4">+E11-G11</f>
        <v>456333841</v>
      </c>
      <c r="J11" s="48">
        <v>130666159</v>
      </c>
      <c r="K11" s="50">
        <f t="shared" si="1"/>
        <v>0.22259993015332197</v>
      </c>
      <c r="L11" s="48">
        <v>86520122</v>
      </c>
      <c r="M11" s="50">
        <f t="shared" si="2"/>
        <v>0.14739373424190802</v>
      </c>
    </row>
    <row r="12" spans="1:46" ht="25.5" x14ac:dyDescent="0.25">
      <c r="A12" s="45" t="s">
        <v>8</v>
      </c>
      <c r="B12" s="46" t="s">
        <v>4</v>
      </c>
      <c r="C12" s="47" t="s">
        <v>9</v>
      </c>
      <c r="D12" s="48">
        <v>86000000</v>
      </c>
      <c r="E12" s="48">
        <v>86000000</v>
      </c>
      <c r="F12" s="49">
        <v>0</v>
      </c>
      <c r="G12" s="48">
        <v>42909584</v>
      </c>
      <c r="H12" s="50">
        <f t="shared" si="3"/>
        <v>0.49894865116279069</v>
      </c>
      <c r="I12" s="48">
        <f t="shared" si="4"/>
        <v>43090416</v>
      </c>
      <c r="J12" s="48">
        <v>42909584</v>
      </c>
      <c r="K12" s="50">
        <f t="shared" si="1"/>
        <v>0.49894865116279069</v>
      </c>
      <c r="L12" s="48">
        <v>32931760</v>
      </c>
      <c r="M12" s="50">
        <f t="shared" si="2"/>
        <v>0.38292744186046512</v>
      </c>
    </row>
    <row r="13" spans="1:46" x14ac:dyDescent="0.25">
      <c r="A13" s="45" t="s">
        <v>10</v>
      </c>
      <c r="B13" s="46" t="s">
        <v>4</v>
      </c>
      <c r="C13" s="47" t="s">
        <v>38</v>
      </c>
      <c r="D13" s="48">
        <v>1725000000</v>
      </c>
      <c r="E13" s="48">
        <v>1725000000</v>
      </c>
      <c r="F13" s="48">
        <v>250000000</v>
      </c>
      <c r="G13" s="48">
        <v>730666278.72000003</v>
      </c>
      <c r="H13" s="50">
        <f t="shared" si="3"/>
        <v>0.42357465433043479</v>
      </c>
      <c r="I13" s="48">
        <f t="shared" si="4"/>
        <v>994333721.27999997</v>
      </c>
      <c r="J13" s="48">
        <v>120933160</v>
      </c>
      <c r="K13" s="50">
        <f t="shared" si="1"/>
        <v>7.0106179710144934E-2</v>
      </c>
      <c r="L13" s="48">
        <v>120933160</v>
      </c>
      <c r="M13" s="50">
        <f t="shared" si="2"/>
        <v>7.0106179710144934E-2</v>
      </c>
    </row>
    <row r="14" spans="1:46" ht="25.5" x14ac:dyDescent="0.25">
      <c r="A14" s="45" t="s">
        <v>11</v>
      </c>
      <c r="B14" s="46" t="s">
        <v>4</v>
      </c>
      <c r="C14" s="47" t="s">
        <v>12</v>
      </c>
      <c r="D14" s="48">
        <v>53000000</v>
      </c>
      <c r="E14" s="48">
        <v>53000000</v>
      </c>
      <c r="F14" s="49">
        <v>0</v>
      </c>
      <c r="G14" s="48">
        <v>0</v>
      </c>
      <c r="H14" s="50">
        <f t="shared" si="3"/>
        <v>0</v>
      </c>
      <c r="I14" s="48">
        <f t="shared" si="4"/>
        <v>53000000</v>
      </c>
      <c r="J14" s="48">
        <v>0</v>
      </c>
      <c r="K14" s="50">
        <f t="shared" si="1"/>
        <v>0</v>
      </c>
      <c r="L14" s="48">
        <v>0</v>
      </c>
      <c r="M14" s="50">
        <f t="shared" si="2"/>
        <v>0</v>
      </c>
    </row>
    <row r="15" spans="1:46" ht="15.75" thickBot="1" x14ac:dyDescent="0.3">
      <c r="A15" s="51" t="s">
        <v>13</v>
      </c>
      <c r="B15" s="52" t="s">
        <v>14</v>
      </c>
      <c r="C15" s="54" t="s">
        <v>15</v>
      </c>
      <c r="D15" s="55">
        <v>10000000</v>
      </c>
      <c r="E15" s="55">
        <v>10000000</v>
      </c>
      <c r="F15" s="56">
        <v>0</v>
      </c>
      <c r="G15" s="55">
        <v>0</v>
      </c>
      <c r="H15" s="57">
        <f t="shared" si="3"/>
        <v>0</v>
      </c>
      <c r="I15" s="55">
        <f t="shared" si="4"/>
        <v>10000000</v>
      </c>
      <c r="J15" s="55">
        <v>0</v>
      </c>
      <c r="K15" s="57">
        <f t="shared" si="1"/>
        <v>0</v>
      </c>
      <c r="L15" s="55">
        <v>0</v>
      </c>
      <c r="M15" s="57">
        <f t="shared" si="2"/>
        <v>0</v>
      </c>
    </row>
    <row r="16" spans="1:46" ht="33" customHeight="1" x14ac:dyDescent="0.25">
      <c r="A16" s="44"/>
      <c r="B16" s="44"/>
      <c r="C16" s="44" t="s">
        <v>39</v>
      </c>
      <c r="D16" s="53">
        <f>SUM(D17)</f>
        <v>184861275196</v>
      </c>
      <c r="E16" s="53">
        <f>SUM(E17)</f>
        <v>184861275196</v>
      </c>
      <c r="F16" s="53">
        <f t="shared" ref="F16:L16" ca="1" si="5">SUM(F17:F24)</f>
        <v>250000000</v>
      </c>
      <c r="G16" s="53">
        <f>SUM(G17)</f>
        <v>0</v>
      </c>
      <c r="H16" s="59">
        <f>G16/E16</f>
        <v>0</v>
      </c>
      <c r="I16" s="53">
        <f t="shared" ca="1" si="5"/>
        <v>187673925617.28</v>
      </c>
      <c r="J16" s="53">
        <f>SUM(J17)</f>
        <v>0</v>
      </c>
      <c r="K16" s="58">
        <f>J16/E16</f>
        <v>0</v>
      </c>
      <c r="L16" s="53">
        <f>SUM(L17)</f>
        <v>0</v>
      </c>
      <c r="M16" s="58">
        <f>L16/E16</f>
        <v>0</v>
      </c>
    </row>
    <row r="17" spans="1:46" ht="70.5" customHeight="1" x14ac:dyDescent="0.25">
      <c r="A17" s="22" t="s">
        <v>0</v>
      </c>
      <c r="B17" s="23" t="s">
        <v>0</v>
      </c>
      <c r="C17" s="47" t="s">
        <v>37</v>
      </c>
      <c r="D17" s="15">
        <v>184861275196</v>
      </c>
      <c r="E17" s="15">
        <v>184861275196</v>
      </c>
      <c r="F17" s="15"/>
      <c r="G17" s="15">
        <v>0</v>
      </c>
      <c r="H17" s="11">
        <f t="shared" si="3"/>
        <v>0</v>
      </c>
      <c r="I17" s="11">
        <f t="shared" si="4"/>
        <v>184861275196</v>
      </c>
      <c r="J17" s="15">
        <v>0</v>
      </c>
      <c r="K17" s="11">
        <f t="shared" si="1"/>
        <v>0</v>
      </c>
      <c r="L17" s="48">
        <v>0</v>
      </c>
      <c r="M17" s="11">
        <f t="shared" si="2"/>
        <v>0</v>
      </c>
      <c r="N17" s="28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+D9+D16</f>
        <v>188891275196</v>
      </c>
      <c r="E19" s="40">
        <f>+E9+E16</f>
        <v>188891275196</v>
      </c>
      <c r="F19" s="40">
        <f t="shared" ref="E19:K19" ca="1" si="6">+F9</f>
        <v>250000000</v>
      </c>
      <c r="G19" s="40">
        <f>+G9+G16</f>
        <v>1217349578.72</v>
      </c>
      <c r="H19" s="41">
        <f>+G19/E19</f>
        <v>6.4447104687965964E-3</v>
      </c>
      <c r="I19" s="40">
        <f t="shared" ca="1" si="6"/>
        <v>187673925617.28</v>
      </c>
      <c r="J19" s="40">
        <f>+J9+J16</f>
        <v>607616460</v>
      </c>
      <c r="K19" s="41">
        <f>+J19/E19</f>
        <v>3.2167523850401059E-3</v>
      </c>
      <c r="L19" s="40">
        <f>+L9+L16</f>
        <v>438404954</v>
      </c>
      <c r="M19" s="41">
        <f>+L19/E19</f>
        <v>2.3209380822120881E-3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18" customHeight="1" x14ac:dyDescent="0.25">
      <c r="I20" s="42"/>
    </row>
    <row r="21" spans="1:46" s="1" customFormat="1" x14ac:dyDescent="0.25">
      <c r="D21" s="65" t="s">
        <v>40</v>
      </c>
      <c r="E21" s="66"/>
      <c r="F21" s="66"/>
      <c r="G21" s="66"/>
      <c r="H21" s="66"/>
      <c r="I21" s="66"/>
      <c r="J21" s="66"/>
      <c r="K21" s="66"/>
      <c r="L21" s="66"/>
    </row>
    <row r="22" spans="1:46" s="1" customFormat="1" ht="17.25" hidden="1" customHeight="1" x14ac:dyDescent="0.25">
      <c r="D22" s="66"/>
      <c r="E22" s="66"/>
      <c r="F22" s="66"/>
      <c r="G22" s="66"/>
      <c r="H22" s="66"/>
      <c r="I22" s="66"/>
      <c r="J22" s="66"/>
      <c r="K22" s="66"/>
      <c r="L22" s="66"/>
    </row>
    <row r="23" spans="1:46" s="1" customFormat="1" ht="15" customHeight="1" x14ac:dyDescent="0.25">
      <c r="D23" s="67" t="s">
        <v>41</v>
      </c>
      <c r="E23" s="68"/>
      <c r="F23" s="68"/>
      <c r="G23" s="68"/>
      <c r="H23" s="68"/>
      <c r="I23" s="68"/>
      <c r="J23" s="68"/>
      <c r="K23" s="68"/>
      <c r="L23" s="68"/>
    </row>
    <row r="24" spans="1:46" s="1" customFormat="1" ht="15" customHeight="1" x14ac:dyDescent="0.25"/>
    <row r="25" spans="1:46" s="1" customFormat="1" x14ac:dyDescent="0.25">
      <c r="E25" s="42"/>
    </row>
    <row r="26" spans="1:46" s="1" customFormat="1" x14ac:dyDescent="0.25">
      <c r="E26" s="42"/>
    </row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4">
    <mergeCell ref="C2:G2"/>
    <mergeCell ref="A6:C6"/>
    <mergeCell ref="D21:L22"/>
    <mergeCell ref="D23:L23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ENERO 2024</vt:lpstr>
      <vt:lpstr>EJECUCION Marzo 2025 </vt:lpstr>
      <vt:lpstr>'EJECUCION Marzo 2025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Omar Alfredo Sanchez Pinilla</cp:lastModifiedBy>
  <cp:lastPrinted>2025-01-10T20:24:56Z</cp:lastPrinted>
  <dcterms:created xsi:type="dcterms:W3CDTF">2024-02-06T19:49:34Z</dcterms:created>
  <dcterms:modified xsi:type="dcterms:W3CDTF">2025-04-09T22:38:41Z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