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rte.honos.col\GIT_FIN\24\APOYO FINANCIERO\INFORMES PAG WEB\ART_UEJ_021402\Ejecución\"/>
    </mc:Choice>
  </mc:AlternateContent>
  <xr:revisionPtr revIDLastSave="0" documentId="8_{EB8E9000-21C7-40C4-A28B-DE2544A2FCE9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EJECUCION ENERO 2024" sheetId="2" state="hidden" r:id="rId1"/>
    <sheet name="EJECUCION NOVIEMBRE 2024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3" l="1"/>
  <c r="F9" i="3"/>
  <c r="F19" i="3" s="1"/>
  <c r="K14" i="3"/>
  <c r="G9" i="3"/>
  <c r="G19" i="3" s="1"/>
  <c r="L9" i="3"/>
  <c r="L19" i="3" s="1"/>
  <c r="I15" i="3"/>
  <c r="I14" i="3"/>
  <c r="I13" i="3"/>
  <c r="I12" i="3"/>
  <c r="I11" i="3"/>
  <c r="M15" i="3"/>
  <c r="K15" i="3"/>
  <c r="H15" i="3"/>
  <c r="M14" i="3"/>
  <c r="H14" i="3"/>
  <c r="M13" i="3"/>
  <c r="K13" i="3"/>
  <c r="H13" i="3"/>
  <c r="M12" i="3"/>
  <c r="K12" i="3"/>
  <c r="H12" i="3"/>
  <c r="M11" i="3"/>
  <c r="K11" i="3"/>
  <c r="H11" i="3"/>
  <c r="M10" i="3"/>
  <c r="K10" i="3"/>
  <c r="H10" i="3"/>
  <c r="J9" i="3"/>
  <c r="E9" i="3"/>
  <c r="E19" i="3" s="1"/>
  <c r="D9" i="3"/>
  <c r="D19" i="3" s="1"/>
  <c r="I15" i="2"/>
  <c r="I14" i="2"/>
  <c r="I13" i="2"/>
  <c r="I12" i="2"/>
  <c r="I11" i="2"/>
  <c r="I10" i="2"/>
  <c r="E19" i="2"/>
  <c r="F19" i="2"/>
  <c r="G19" i="2"/>
  <c r="H19" i="2"/>
  <c r="J19" i="2"/>
  <c r="K19" i="2"/>
  <c r="L19" i="2"/>
  <c r="M19" i="2"/>
  <c r="D19" i="2"/>
  <c r="M9" i="2"/>
  <c r="L9" i="2"/>
  <c r="K9" i="2"/>
  <c r="J9" i="2"/>
  <c r="I9" i="2"/>
  <c r="I19" i="2" s="1"/>
  <c r="H10" i="2"/>
  <c r="H11" i="2"/>
  <c r="H12" i="2"/>
  <c r="H13" i="2"/>
  <c r="H14" i="2"/>
  <c r="H15" i="2"/>
  <c r="H9" i="2"/>
  <c r="G9" i="2"/>
  <c r="E9" i="2"/>
  <c r="D9" i="2"/>
  <c r="K10" i="2"/>
  <c r="M15" i="2"/>
  <c r="K15" i="2"/>
  <c r="M14" i="2"/>
  <c r="K14" i="2"/>
  <c r="M13" i="2"/>
  <c r="K13" i="2"/>
  <c r="M12" i="2"/>
  <c r="K12" i="2"/>
  <c r="M11" i="2"/>
  <c r="K11" i="2"/>
  <c r="M10" i="2"/>
  <c r="I9" i="3" l="1"/>
  <c r="I19" i="3" s="1"/>
  <c r="K9" i="3"/>
  <c r="K19" i="3" s="1"/>
  <c r="H9" i="3"/>
  <c r="H19" i="3" s="1"/>
  <c r="J19" i="3"/>
  <c r="M9" i="3"/>
  <c r="M19" i="3" s="1"/>
</calcChain>
</file>

<file path=xl/sharedStrings.xml><?xml version="1.0" encoding="utf-8"?>
<sst xmlns="http://schemas.openxmlformats.org/spreadsheetml/2006/main" count="100" uniqueCount="36">
  <si>
    <t/>
  </si>
  <si>
    <t>RUBRO</t>
  </si>
  <si>
    <t>DESCRIPCION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</si>
  <si>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</si>
  <si>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</si>
  <si>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</si>
  <si>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</si>
  <si>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</si>
  <si>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</si>
  <si>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</si>
  <si>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</si>
  <si>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A-03-04-02-012</t>
  </si>
  <si>
    <t>INCAPACIDADES Y LICENCIAS DE MATERNIDAD Y PATERNIDAD (NO DE PENSIONES)</t>
  </si>
  <si>
    <t>A-08-04-01</t>
  </si>
  <si>
    <t>11</t>
  </si>
  <si>
    <t>CUOTA DE FISCALIZACIÓN Y AUDITAJE</t>
  </si>
  <si>
    <t>DIRECCIÓN DE SUSTITUCIÓN DE CULTIVOS DE USO ILICITO - DSCI</t>
  </si>
  <si>
    <t xml:space="preserve">INFORME DE EJECUCIÓN A: </t>
  </si>
  <si>
    <t>RECURSO</t>
  </si>
  <si>
    <t>APROPIACIÓN  INICIAL $</t>
  </si>
  <si>
    <t>APROPIACIÓN  VIGENTE  $</t>
  </si>
  <si>
    <t>APROPIACIÓN BLOQUEADA  $</t>
  </si>
  <si>
    <t>COMPROMETIDO $</t>
  </si>
  <si>
    <t>COMPROMETIDO %</t>
  </si>
  <si>
    <t xml:space="preserve">OBLIGACIONES $   </t>
  </si>
  <si>
    <t>% OBLIGADO</t>
  </si>
  <si>
    <t xml:space="preserve">PAGADO  $    </t>
  </si>
  <si>
    <t>PAGADO %</t>
  </si>
  <si>
    <t>FUNCIONAMIENTO</t>
  </si>
  <si>
    <t>ADQUISICIÓN DIFERENTES DE ACTIVOS</t>
  </si>
  <si>
    <t>TOTAL PRESUPUESTO NACIÓN</t>
  </si>
  <si>
    <t>SALDO POR COMPREMETER</t>
  </si>
  <si>
    <t>ENERO 2024</t>
  </si>
  <si>
    <t>VIGENCIA 2024</t>
  </si>
  <si>
    <t xml:space="preserve">Nota: La ejecución porcentual se calculó con base en la apropiación vigente.
</t>
  </si>
  <si>
    <t>NOVIEMBRE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</si>
</sst>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22"/>
      <name val="Calibri"/>
      <family val="2"/>
    </font>
    <font>
      <b/>
      <sz val="14"/>
      <name val="Calibri"/>
      <family val="2"/>
    </font>
    <font>
      <b/>
      <sz val="11"/>
      <color rgb="FF000000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6"/>
      <name val="Calibri"/>
      <family val="2"/>
    </font>
    <font>
      <b/>
      <sz val="14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8">
    <xf numFmtId="0" fontId="1" fillId="0" borderId="0" xfId="0" applyFont="1"/>
    <xf numFmtId="0" fontId="1" fillId="2" borderId="0" xfId="0" applyFont="1" applyFill="1"/>
    <xf numFmtId="0" fontId="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right" vertical="center" wrapText="1" readingOrder="1"/>
    </xf>
    <xf numFmtId="10" fontId="9" fillId="2" borderId="1" xfId="3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vertical="center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left" vertical="center" wrapText="1" readingOrder="1"/>
    </xf>
    <xf numFmtId="164" fontId="10" fillId="2" borderId="1" xfId="0" applyNumberFormat="1" applyFont="1" applyFill="1" applyBorder="1" applyAlignment="1">
      <alignment horizontal="right" vertical="center" wrapText="1" readingOrder="1"/>
    </xf>
    <xf numFmtId="10" fontId="10" fillId="2" borderId="1" xfId="3" applyNumberFormat="1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left" vertical="center" wrapText="1" readingOrder="1"/>
    </xf>
    <xf numFmtId="164" fontId="10" fillId="2" borderId="2" xfId="0" applyNumberFormat="1" applyFont="1" applyFill="1" applyBorder="1" applyAlignment="1">
      <alignment horizontal="right" vertical="center" wrapText="1" readingOrder="1"/>
    </xf>
    <xf numFmtId="10" fontId="10" fillId="2" borderId="2" xfId="3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0" fontId="10" fillId="2" borderId="0" xfId="0" applyFont="1" applyFill="1" applyAlignment="1">
      <alignment horizontal="left" vertical="center" wrapText="1" readingOrder="1"/>
    </xf>
    <xf numFmtId="164" fontId="10" fillId="2" borderId="0" xfId="0" applyNumberFormat="1" applyFont="1" applyFill="1" applyAlignment="1">
      <alignment horizontal="right" vertical="center" wrapText="1" readingOrder="1"/>
    </xf>
    <xf numFmtId="10" fontId="9" fillId="2" borderId="0" xfId="3" applyNumberFormat="1" applyFont="1" applyFill="1" applyBorder="1" applyAlignment="1">
      <alignment horizontal="center" vertical="center" wrapText="1" readingOrder="1"/>
    </xf>
    <xf numFmtId="43" fontId="10" fillId="2" borderId="0" xfId="1" applyFont="1" applyFill="1" applyBorder="1" applyAlignment="1">
      <alignment horizontal="right" vertical="center" wrapText="1" readingOrder="1"/>
    </xf>
    <xf numFmtId="164" fontId="3" fillId="2" borderId="0" xfId="0" applyNumberFormat="1" applyFont="1" applyFill="1" applyAlignment="1">
      <alignment horizontal="right" vertical="center" wrapText="1" readingOrder="1"/>
    </xf>
    <xf numFmtId="0" fontId="3" fillId="2" borderId="0" xfId="0" applyFont="1" applyFill="1" applyAlignment="1">
      <alignment vertical="center" wrapText="1" readingOrder="1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left" vertical="center" wrapText="1" readingOrder="1"/>
    </xf>
    <xf numFmtId="0" fontId="4" fillId="2" borderId="0" xfId="0" applyFont="1" applyFill="1" applyAlignment="1">
      <alignment horizontal="right" vertical="center" wrapText="1" readingOrder="1"/>
    </xf>
    <xf numFmtId="10" fontId="2" fillId="2" borderId="0" xfId="3" applyNumberFormat="1" applyFont="1" applyFill="1" applyBorder="1" applyAlignment="1">
      <alignment horizontal="center" vertical="center" wrapText="1" readingOrder="1"/>
    </xf>
    <xf numFmtId="10" fontId="2" fillId="2" borderId="0" xfId="0" applyNumberFormat="1" applyFont="1" applyFill="1" applyAlignment="1">
      <alignment horizontal="center" vertical="center" wrapText="1" readingOrder="1"/>
    </xf>
    <xf numFmtId="0" fontId="1" fillId="2" borderId="3" xfId="0" applyFont="1" applyFill="1" applyBorder="1"/>
    <xf numFmtId="0" fontId="11" fillId="2" borderId="0" xfId="0" applyFont="1" applyFill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9" fillId="2" borderId="1" xfId="2" applyNumberFormat="1" applyFont="1" applyFill="1" applyBorder="1" applyAlignment="1">
      <alignment horizontal="center" vertical="center" wrapText="1" readingOrder="1"/>
    </xf>
    <xf numFmtId="164" fontId="13" fillId="3" borderId="5" xfId="0" applyNumberFormat="1" applyFont="1" applyFill="1" applyBorder="1" applyAlignment="1">
      <alignment horizontal="center" vertical="center"/>
    </xf>
    <xf numFmtId="10" fontId="13" fillId="3" borderId="5" xfId="3" applyNumberFormat="1" applyFont="1" applyFill="1" applyBorder="1" applyAlignment="1">
      <alignment horizontal="center" vertical="center"/>
    </xf>
    <xf numFmtId="7" fontId="1" fillId="2" borderId="0" xfId="0" applyNumberFormat="1" applyFont="1" applyFill="1"/>
    <xf numFmtId="0" fontId="16" fillId="3" borderId="1" xfId="0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horizontal="center" vertical="center" wrapText="1" readingOrder="1"/>
    </xf>
    <xf numFmtId="164" fontId="17" fillId="2" borderId="1" xfId="0" applyNumberFormat="1" applyFont="1" applyFill="1" applyBorder="1" applyAlignment="1">
      <alignment horizontal="center" vertical="center" wrapText="1" readingOrder="1"/>
    </xf>
    <xf numFmtId="10" fontId="17" fillId="2" borderId="1" xfId="3" applyNumberFormat="1" applyFont="1" applyFill="1" applyBorder="1" applyAlignment="1">
      <alignment horizontal="center" vertical="center" wrapText="1" readingOrder="1"/>
    </xf>
    <xf numFmtId="164" fontId="17" fillId="2" borderId="1" xfId="2" applyNumberFormat="1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vertical="center" wrapText="1" readingOrder="1"/>
    </xf>
    <xf numFmtId="0" fontId="18" fillId="2" borderId="1" xfId="0" applyFont="1" applyFill="1" applyBorder="1" applyAlignment="1">
      <alignment horizontal="center" vertical="center" wrapText="1" readingOrder="1"/>
    </xf>
    <xf numFmtId="0" fontId="18" fillId="2" borderId="1" xfId="0" applyFont="1" applyFill="1" applyBorder="1" applyAlignment="1">
      <alignment horizontal="left" vertical="center" wrapText="1" readingOrder="1"/>
    </xf>
    <xf numFmtId="164" fontId="18" fillId="2" borderId="1" xfId="0" applyNumberFormat="1" applyFont="1" applyFill="1" applyBorder="1" applyAlignment="1">
      <alignment horizontal="right" vertical="center" wrapText="1" readingOrder="1"/>
    </xf>
    <xf numFmtId="165" fontId="18" fillId="2" borderId="1" xfId="0" applyNumberFormat="1" applyFont="1" applyFill="1" applyBorder="1" applyAlignment="1">
      <alignment horizontal="right" vertical="center" wrapText="1" readingOrder="1"/>
    </xf>
    <xf numFmtId="10" fontId="18" fillId="2" borderId="1" xfId="3" applyNumberFormat="1" applyFont="1" applyFill="1" applyBorder="1" applyAlignment="1">
      <alignment horizontal="center" vertical="center" wrapText="1" readingOrder="1"/>
    </xf>
    <xf numFmtId="0" fontId="17" fillId="2" borderId="2" xfId="0" applyFont="1" applyFill="1" applyBorder="1" applyAlignment="1">
      <alignment vertical="center" wrapText="1" readingOrder="1"/>
    </xf>
    <xf numFmtId="0" fontId="18" fillId="2" borderId="2" xfId="0" applyFont="1" applyFill="1" applyBorder="1" applyAlignment="1">
      <alignment horizontal="center" vertical="center" wrapText="1" readingOrder="1"/>
    </xf>
    <xf numFmtId="0" fontId="18" fillId="2" borderId="2" xfId="0" applyFont="1" applyFill="1" applyBorder="1" applyAlignment="1">
      <alignment horizontal="left" vertical="center" wrapText="1" readingOrder="1"/>
    </xf>
    <xf numFmtId="164" fontId="18" fillId="2" borderId="2" xfId="0" applyNumberFormat="1" applyFont="1" applyFill="1" applyBorder="1" applyAlignment="1">
      <alignment horizontal="right" vertical="center" wrapText="1" readingOrder="1"/>
    </xf>
    <xf numFmtId="165" fontId="18" fillId="2" borderId="2" xfId="0" applyNumberFormat="1" applyFont="1" applyFill="1" applyBorder="1" applyAlignment="1">
      <alignment horizontal="right" vertical="center" wrapText="1" readingOrder="1"/>
    </xf>
    <xf numFmtId="10" fontId="17" fillId="2" borderId="2" xfId="3" applyNumberFormat="1" applyFont="1" applyFill="1" applyBorder="1" applyAlignment="1">
      <alignment horizontal="center" vertical="center" wrapText="1" readingOrder="1"/>
    </xf>
    <xf numFmtId="10" fontId="18" fillId="2" borderId="2" xfId="3" applyNumberFormat="1" applyFont="1" applyFill="1" applyBorder="1" applyAlignment="1">
      <alignment horizontal="center" vertical="center" wrapText="1" readingOrder="1"/>
    </xf>
    <xf numFmtId="164" fontId="17" fillId="2" borderId="1" xfId="0" applyNumberFormat="1" applyFont="1" applyFill="1" applyBorder="1" applyAlignment="1">
      <alignment horizontal="right" vertical="center" wrapText="1" readingOrder="1"/>
    </xf>
    <xf numFmtId="164" fontId="17" fillId="2" borderId="1" xfId="2" applyNumberFormat="1" applyFont="1" applyFill="1" applyBorder="1" applyAlignment="1">
      <alignment horizontal="right" vertical="center" wrapText="1" readingOrder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1FC4-0EB9-45E2-87DE-FCA8D3D7B4CC}">
  <dimension ref="A1:AT183"/>
  <sheetViews>
    <sheetView topLeftCell="A4" workbookViewId="0">
      <selection activeCell="C21" sqref="C21"/>
    </sheetView>
  </sheetViews>
  <sheetFormatPr baseColWidth="10" defaultRowHeight="15" x14ac:dyDescent="0.25"/>
  <cols>
    <col min="1" max="1" width="19.28515625" customWidth="1"/>
    <col min="2" max="2" width="10.140625" customWidth="1"/>
    <col min="3" max="3" width="64.42578125" customWidth="1"/>
    <col min="4" max="4" width="21.7109375" customWidth="1"/>
    <col min="5" max="5" width="18.85546875" customWidth="1"/>
    <col min="6" max="6" width="15.85546875" customWidth="1"/>
    <col min="7" max="7" width="18.85546875" customWidth="1"/>
    <col min="8" max="8" width="17.140625" customWidth="1"/>
    <col min="9" max="9" width="22.42578125" customWidth="1"/>
    <col min="10" max="10" width="20.5703125" customWidth="1"/>
    <col min="11" max="11" width="18.85546875" customWidth="1"/>
    <col min="12" max="12" width="20.28515625" customWidth="1"/>
    <col min="13" max="13" width="16.140625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63" t="s">
        <v>16</v>
      </c>
      <c r="D2" s="63"/>
      <c r="E2" s="63"/>
      <c r="F2" s="63"/>
      <c r="G2" s="63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32</v>
      </c>
    </row>
    <row r="5" spans="1:46" s="1" customFormat="1" ht="23.25" customHeight="1" x14ac:dyDescent="0.25"/>
    <row r="6" spans="1:46" ht="27" customHeight="1" x14ac:dyDescent="0.25">
      <c r="A6" s="64" t="s">
        <v>33</v>
      </c>
      <c r="B6" s="64"/>
      <c r="C6" s="64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" t="s">
        <v>1</v>
      </c>
      <c r="B8" s="4" t="s">
        <v>18</v>
      </c>
      <c r="C8" s="4" t="s">
        <v>2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23</v>
      </c>
      <c r="I8" s="4" t="s">
        <v>31</v>
      </c>
      <c r="J8" s="4" t="s">
        <v>24</v>
      </c>
      <c r="K8" s="4" t="s">
        <v>25</v>
      </c>
      <c r="L8" s="4" t="s">
        <v>26</v>
      </c>
      <c r="M8" s="4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7"/>
      <c r="B9" s="7"/>
      <c r="C9" s="8" t="s">
        <v>28</v>
      </c>
      <c r="D9" s="9">
        <f>SUM(D10:D15)</f>
        <v>3806000000</v>
      </c>
      <c r="E9" s="9">
        <f>SUM(E10:E15)</f>
        <v>3806000000</v>
      </c>
      <c r="F9" s="10">
        <v>0</v>
      </c>
      <c r="G9" s="9">
        <f>SUM(G10:G15)</f>
        <v>813499083</v>
      </c>
      <c r="H9" s="11">
        <f>+G9/E9</f>
        <v>0.21374121991592224</v>
      </c>
      <c r="I9" s="39">
        <f>SUM(I10:I15)</f>
        <v>2992500917</v>
      </c>
      <c r="J9" s="9">
        <f>SUM(J10:J15)</f>
        <v>147760999</v>
      </c>
      <c r="K9" s="11">
        <f>+J9/E9</f>
        <v>3.8823173673147658E-2</v>
      </c>
      <c r="L9" s="39">
        <f>SUM(L10:L15)</f>
        <v>147760999</v>
      </c>
      <c r="M9" s="11">
        <f>+L9/E9</f>
        <v>3.8823173673147658E-2</v>
      </c>
    </row>
    <row r="10" spans="1:46" x14ac:dyDescent="0.25">
      <c r="A10" s="12" t="s">
        <v>3</v>
      </c>
      <c r="B10" s="13" t="s">
        <v>4</v>
      </c>
      <c r="C10" s="14" t="s">
        <v>5</v>
      </c>
      <c r="D10" s="15">
        <v>1410000000</v>
      </c>
      <c r="E10" s="15">
        <v>1410000000</v>
      </c>
      <c r="F10" s="15">
        <v>0</v>
      </c>
      <c r="G10" s="15">
        <v>95062050</v>
      </c>
      <c r="H10" s="11">
        <f>+G10/E10</f>
        <v>6.7419893617021276E-2</v>
      </c>
      <c r="I10" s="15">
        <f>+E10-G10</f>
        <v>1314937950</v>
      </c>
      <c r="J10" s="15">
        <v>95062050</v>
      </c>
      <c r="K10" s="16">
        <f t="shared" ref="K10:K15" si="0">J10/E10</f>
        <v>6.7419893617021276E-2</v>
      </c>
      <c r="L10" s="15">
        <v>95062050</v>
      </c>
      <c r="M10" s="16">
        <f t="shared" ref="M10:M15" si="1">L10/E10</f>
        <v>6.7419893617021276E-2</v>
      </c>
    </row>
    <row r="11" spans="1:46" x14ac:dyDescent="0.25">
      <c r="A11" s="12" t="s">
        <v>6</v>
      </c>
      <c r="B11" s="13" t="s">
        <v>4</v>
      </c>
      <c r="C11" s="14" t="s">
        <v>7</v>
      </c>
      <c r="D11" s="15">
        <v>530000000</v>
      </c>
      <c r="E11" s="15">
        <v>530000000</v>
      </c>
      <c r="F11" s="15">
        <v>0</v>
      </c>
      <c r="G11" s="15">
        <v>71022852</v>
      </c>
      <c r="H11" s="11">
        <f t="shared" ref="H11:H15" si="2">+G11/E11</f>
        <v>0.13400538113207547</v>
      </c>
      <c r="I11" s="15">
        <f t="shared" ref="I11:I15" si="3">+E11-G11</f>
        <v>458977148</v>
      </c>
      <c r="J11" s="15">
        <v>35682128</v>
      </c>
      <c r="K11" s="16">
        <f t="shared" si="0"/>
        <v>6.7324769811320753E-2</v>
      </c>
      <c r="L11" s="15">
        <v>35682128</v>
      </c>
      <c r="M11" s="16">
        <f t="shared" si="1"/>
        <v>6.7324769811320753E-2</v>
      </c>
    </row>
    <row r="12" spans="1:46" ht="28.5" x14ac:dyDescent="0.25">
      <c r="A12" s="12" t="s">
        <v>8</v>
      </c>
      <c r="B12" s="13" t="s">
        <v>4</v>
      </c>
      <c r="C12" s="14" t="s">
        <v>9</v>
      </c>
      <c r="D12" s="15">
        <v>78000000</v>
      </c>
      <c r="E12" s="15">
        <v>78000000</v>
      </c>
      <c r="F12" s="15">
        <v>0</v>
      </c>
      <c r="G12" s="15">
        <v>17016821</v>
      </c>
      <c r="H12" s="11">
        <f t="shared" si="2"/>
        <v>0.2181643717948718</v>
      </c>
      <c r="I12" s="15">
        <f t="shared" si="3"/>
        <v>60983179</v>
      </c>
      <c r="J12" s="15">
        <v>17016821</v>
      </c>
      <c r="K12" s="16">
        <f t="shared" si="0"/>
        <v>0.2181643717948718</v>
      </c>
      <c r="L12" s="15">
        <v>17016821</v>
      </c>
      <c r="M12" s="16">
        <f t="shared" si="1"/>
        <v>0.2181643717948718</v>
      </c>
    </row>
    <row r="13" spans="1:46" x14ac:dyDescent="0.25">
      <c r="A13" s="12" t="s">
        <v>10</v>
      </c>
      <c r="B13" s="13" t="s">
        <v>4</v>
      </c>
      <c r="C13" s="14" t="s">
        <v>29</v>
      </c>
      <c r="D13" s="15">
        <v>1725000000</v>
      </c>
      <c r="E13" s="15">
        <v>1725000000</v>
      </c>
      <c r="F13" s="15">
        <v>0</v>
      </c>
      <c r="G13" s="15">
        <v>630397360</v>
      </c>
      <c r="H13" s="11">
        <f t="shared" si="2"/>
        <v>0.36544774492753623</v>
      </c>
      <c r="I13" s="15">
        <f t="shared" si="3"/>
        <v>1094602640</v>
      </c>
      <c r="J13" s="15">
        <v>0</v>
      </c>
      <c r="K13" s="16">
        <f t="shared" si="0"/>
        <v>0</v>
      </c>
      <c r="L13" s="15">
        <v>0</v>
      </c>
      <c r="M13" s="16">
        <f t="shared" si="1"/>
        <v>0</v>
      </c>
    </row>
    <row r="14" spans="1:46" ht="28.5" x14ac:dyDescent="0.25">
      <c r="A14" s="12" t="s">
        <v>11</v>
      </c>
      <c r="B14" s="13" t="s">
        <v>4</v>
      </c>
      <c r="C14" s="14" t="s">
        <v>12</v>
      </c>
      <c r="D14" s="15">
        <v>53000000</v>
      </c>
      <c r="E14" s="15">
        <v>53000000</v>
      </c>
      <c r="F14" s="15">
        <v>0</v>
      </c>
      <c r="G14" s="15">
        <v>0</v>
      </c>
      <c r="H14" s="11">
        <f t="shared" si="2"/>
        <v>0</v>
      </c>
      <c r="I14" s="15">
        <f t="shared" si="3"/>
        <v>53000000</v>
      </c>
      <c r="J14" s="15">
        <v>0</v>
      </c>
      <c r="K14" s="16">
        <f t="shared" si="0"/>
        <v>0</v>
      </c>
      <c r="L14" s="15">
        <v>0</v>
      </c>
      <c r="M14" s="16">
        <f t="shared" si="1"/>
        <v>0</v>
      </c>
    </row>
    <row r="15" spans="1:46" ht="15.75" thickBot="1" x14ac:dyDescent="0.3">
      <c r="A15" s="17" t="s">
        <v>13</v>
      </c>
      <c r="B15" s="18" t="s">
        <v>14</v>
      </c>
      <c r="C15" s="19" t="s">
        <v>15</v>
      </c>
      <c r="D15" s="20">
        <v>10000000</v>
      </c>
      <c r="E15" s="20">
        <v>10000000</v>
      </c>
      <c r="F15" s="20">
        <v>0</v>
      </c>
      <c r="G15" s="20">
        <v>0</v>
      </c>
      <c r="H15" s="11">
        <f t="shared" si="2"/>
        <v>0</v>
      </c>
      <c r="I15" s="15">
        <f t="shared" si="3"/>
        <v>10000000</v>
      </c>
      <c r="J15" s="20">
        <v>0</v>
      </c>
      <c r="K15" s="21">
        <f t="shared" si="0"/>
        <v>0</v>
      </c>
      <c r="L15" s="20">
        <v>0</v>
      </c>
      <c r="M15" s="21">
        <f t="shared" si="1"/>
        <v>0</v>
      </c>
    </row>
    <row r="16" spans="1:46" ht="23.25" customHeight="1" x14ac:dyDescent="0.25">
      <c r="A16" s="22" t="s">
        <v>0</v>
      </c>
      <c r="B16" s="23" t="s">
        <v>0</v>
      </c>
      <c r="C16" s="24" t="s">
        <v>0</v>
      </c>
      <c r="D16" s="25"/>
      <c r="E16" s="25"/>
      <c r="F16" s="25"/>
      <c r="G16" s="25"/>
      <c r="H16" s="26"/>
      <c r="I16" s="26"/>
      <c r="J16" s="25"/>
      <c r="K16" s="26"/>
      <c r="L16" s="27"/>
      <c r="M16" s="26"/>
      <c r="N16" s="28"/>
    </row>
    <row r="17" spans="1:46" x14ac:dyDescent="0.25">
      <c r="A17" s="29" t="s">
        <v>0</v>
      </c>
      <c r="B17" s="30" t="s">
        <v>0</v>
      </c>
      <c r="C17" s="31" t="s">
        <v>0</v>
      </c>
      <c r="D17" s="32" t="s">
        <v>0</v>
      </c>
      <c r="E17" s="32" t="s">
        <v>0</v>
      </c>
      <c r="F17" s="32" t="s">
        <v>0</v>
      </c>
      <c r="G17" s="32" t="s">
        <v>0</v>
      </c>
      <c r="H17" s="32"/>
      <c r="I17" s="32"/>
      <c r="J17" s="32" t="s">
        <v>0</v>
      </c>
      <c r="K17" s="33"/>
      <c r="L17" s="32" t="s">
        <v>0</v>
      </c>
      <c r="M17" s="34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</f>
        <v>3806000000</v>
      </c>
      <c r="E19" s="40">
        <f t="shared" ref="E19:M19" si="4">+E9</f>
        <v>3806000000</v>
      </c>
      <c r="F19" s="41">
        <f t="shared" si="4"/>
        <v>0</v>
      </c>
      <c r="G19" s="40">
        <f t="shared" si="4"/>
        <v>813499083</v>
      </c>
      <c r="H19" s="41">
        <f t="shared" si="4"/>
        <v>0.21374121991592224</v>
      </c>
      <c r="I19" s="40">
        <f t="shared" si="4"/>
        <v>2992500917</v>
      </c>
      <c r="J19" s="40">
        <f t="shared" si="4"/>
        <v>147760999</v>
      </c>
      <c r="K19" s="41">
        <f t="shared" si="4"/>
        <v>3.8823173673147658E-2</v>
      </c>
      <c r="L19" s="40">
        <f t="shared" si="4"/>
        <v>147760999</v>
      </c>
      <c r="M19" s="41">
        <f t="shared" si="4"/>
        <v>3.8823173673147658E-2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24.75" customHeight="1" x14ac:dyDescent="0.25">
      <c r="I20" s="42"/>
    </row>
    <row r="21" spans="1:46" s="1" customFormat="1" ht="72" customHeight="1" x14ac:dyDescent="0.25">
      <c r="D21" s="65" t="s">
        <v>34</v>
      </c>
      <c r="E21" s="66"/>
      <c r="F21" s="66"/>
      <c r="G21" s="66"/>
      <c r="H21" s="66"/>
      <c r="I21" s="66"/>
      <c r="J21" s="66"/>
      <c r="K21" s="66"/>
      <c r="L21" s="66"/>
    </row>
    <row r="22" spans="1:46" s="1" customFormat="1" ht="17.25" hidden="1" customHeight="1" x14ac:dyDescent="0.25">
      <c r="D22" s="66"/>
      <c r="E22" s="66"/>
      <c r="F22" s="66"/>
      <c r="G22" s="66"/>
      <c r="H22" s="66"/>
      <c r="I22" s="66"/>
      <c r="J22" s="66"/>
      <c r="K22" s="66"/>
      <c r="L22" s="66"/>
    </row>
    <row r="23" spans="1:46" s="1" customFormat="1" x14ac:dyDescent="0.25"/>
    <row r="24" spans="1:46" s="1" customFormat="1" x14ac:dyDescent="0.25"/>
    <row r="25" spans="1:46" s="1" customFormat="1" x14ac:dyDescent="0.25"/>
    <row r="26" spans="1:46" s="1" customFormat="1" x14ac:dyDescent="0.25"/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mergeCells count="3">
    <mergeCell ref="C2:G2"/>
    <mergeCell ref="A6:C6"/>
    <mergeCell ref="D21:L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79FE-C41F-413F-8F48-A49C0A0A85E3}">
  <dimension ref="A1:AT183"/>
  <sheetViews>
    <sheetView tabSelected="1" topLeftCell="C1" workbookViewId="0">
      <selection activeCell="C8" sqref="C8"/>
    </sheetView>
  </sheetViews>
  <sheetFormatPr baseColWidth="10" defaultRowHeight="15" x14ac:dyDescent="0.25"/>
  <cols>
    <col min="1" max="1" width="13.5703125" bestFit="1" customWidth="1"/>
    <col min="2" max="2" width="9" bestFit="1" customWidth="1"/>
    <col min="3" max="3" width="63.140625" bestFit="1" customWidth="1"/>
    <col min="4" max="4" width="20.5703125" bestFit="1" customWidth="1"/>
    <col min="5" max="5" width="18.85546875" customWidth="1"/>
    <col min="6" max="6" width="17.140625" bestFit="1" customWidth="1"/>
    <col min="7" max="7" width="18.85546875" bestFit="1" customWidth="1"/>
    <col min="8" max="8" width="16.5703125" bestFit="1" customWidth="1"/>
    <col min="9" max="10" width="18.85546875" bestFit="1" customWidth="1"/>
    <col min="11" max="11" width="11.28515625" bestFit="1" customWidth="1"/>
    <col min="12" max="12" width="18.85546875" bestFit="1" customWidth="1"/>
    <col min="13" max="13" width="9.7109375" bestFit="1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63" t="s">
        <v>16</v>
      </c>
      <c r="D2" s="63"/>
      <c r="E2" s="63"/>
      <c r="F2" s="63"/>
      <c r="G2" s="63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35</v>
      </c>
    </row>
    <row r="5" spans="1:46" s="1" customFormat="1" ht="23.25" customHeight="1" x14ac:dyDescent="0.25"/>
    <row r="6" spans="1:46" ht="27" customHeight="1" x14ac:dyDescent="0.25">
      <c r="A6" s="67" t="s">
        <v>33</v>
      </c>
      <c r="B6" s="67"/>
      <c r="C6" s="67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3" t="s">
        <v>1</v>
      </c>
      <c r="B8" s="43" t="s">
        <v>18</v>
      </c>
      <c r="C8" s="43" t="s">
        <v>2</v>
      </c>
      <c r="D8" s="43" t="s">
        <v>19</v>
      </c>
      <c r="E8" s="43" t="s">
        <v>20</v>
      </c>
      <c r="F8" s="43" t="s">
        <v>21</v>
      </c>
      <c r="G8" s="43" t="s">
        <v>22</v>
      </c>
      <c r="H8" s="43" t="s">
        <v>23</v>
      </c>
      <c r="I8" s="43" t="s">
        <v>31</v>
      </c>
      <c r="J8" s="43" t="s">
        <v>24</v>
      </c>
      <c r="K8" s="43" t="s">
        <v>25</v>
      </c>
      <c r="L8" s="43" t="s">
        <v>26</v>
      </c>
      <c r="M8" s="43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44"/>
      <c r="B9" s="44"/>
      <c r="C9" s="44" t="s">
        <v>28</v>
      </c>
      <c r="D9" s="61">
        <f>SUM(D10:D15)</f>
        <v>3806000000</v>
      </c>
      <c r="E9" s="45">
        <f>SUM(E10:E15)</f>
        <v>3920000000</v>
      </c>
      <c r="F9" s="61">
        <f>SUM(F10:F15)</f>
        <v>250000000</v>
      </c>
      <c r="G9" s="61">
        <f>SUM(G10:G15)</f>
        <v>2921139593.3400002</v>
      </c>
      <c r="H9" s="46">
        <f>+G9/E9</f>
        <v>0.74518867177040815</v>
      </c>
      <c r="I9" s="62">
        <f>SUM(I10:I15)</f>
        <v>998860406.66000009</v>
      </c>
      <c r="J9" s="61">
        <f>SUM(J10:J15)</f>
        <v>2753828689.4000001</v>
      </c>
      <c r="K9" s="46">
        <f>+J9/E9</f>
        <v>0.70250731872448979</v>
      </c>
      <c r="L9" s="47">
        <f>SUM(L10:L15)</f>
        <v>2753828689.4000001</v>
      </c>
      <c r="M9" s="46">
        <f>+L9/E9</f>
        <v>0.70250731872448979</v>
      </c>
    </row>
    <row r="10" spans="1:46" x14ac:dyDescent="0.25">
      <c r="A10" s="48" t="s">
        <v>3</v>
      </c>
      <c r="B10" s="49" t="s">
        <v>4</v>
      </c>
      <c r="C10" s="50" t="s">
        <v>5</v>
      </c>
      <c r="D10" s="51">
        <v>1410000000</v>
      </c>
      <c r="E10" s="51">
        <v>1434000000</v>
      </c>
      <c r="F10" s="52">
        <v>0</v>
      </c>
      <c r="G10" s="51">
        <v>1194686578</v>
      </c>
      <c r="H10" s="46">
        <f>+G10/E10</f>
        <v>0.83311476847977683</v>
      </c>
      <c r="I10" s="51">
        <f>+E10-G10</f>
        <v>239313422</v>
      </c>
      <c r="J10" s="51">
        <v>1194686578</v>
      </c>
      <c r="K10" s="53">
        <f t="shared" ref="K10:K15" si="0">J10/E10</f>
        <v>0.83311476847977683</v>
      </c>
      <c r="L10" s="51">
        <v>1194686578</v>
      </c>
      <c r="M10" s="53">
        <f t="shared" ref="M10:M15" si="1">L10/E10</f>
        <v>0.83311476847977683</v>
      </c>
    </row>
    <row r="11" spans="1:46" x14ac:dyDescent="0.25">
      <c r="A11" s="48" t="s">
        <v>6</v>
      </c>
      <c r="B11" s="49" t="s">
        <v>4</v>
      </c>
      <c r="C11" s="50" t="s">
        <v>7</v>
      </c>
      <c r="D11" s="51">
        <v>530000000</v>
      </c>
      <c r="E11" s="51">
        <v>534000000</v>
      </c>
      <c r="F11" s="52">
        <v>0</v>
      </c>
      <c r="G11" s="51">
        <v>423795383</v>
      </c>
      <c r="H11" s="46">
        <f t="shared" ref="H11:H15" si="2">+G11/E11</f>
        <v>0.7936243127340824</v>
      </c>
      <c r="I11" s="51">
        <f t="shared" ref="I11:I15" si="3">+E11-G11</f>
        <v>110204617</v>
      </c>
      <c r="J11" s="51">
        <v>423570359</v>
      </c>
      <c r="K11" s="53">
        <f t="shared" si="0"/>
        <v>0.79320291947565547</v>
      </c>
      <c r="L11" s="51">
        <v>423570359</v>
      </c>
      <c r="M11" s="53">
        <f t="shared" si="1"/>
        <v>0.79320291947565547</v>
      </c>
    </row>
    <row r="12" spans="1:46" x14ac:dyDescent="0.25">
      <c r="A12" s="48" t="s">
        <v>8</v>
      </c>
      <c r="B12" s="49" t="s">
        <v>4</v>
      </c>
      <c r="C12" s="50" t="s">
        <v>9</v>
      </c>
      <c r="D12" s="51">
        <v>78000000</v>
      </c>
      <c r="E12" s="51">
        <v>164000000</v>
      </c>
      <c r="F12" s="52">
        <v>0</v>
      </c>
      <c r="G12" s="51">
        <v>138419703</v>
      </c>
      <c r="H12" s="46">
        <f t="shared" si="2"/>
        <v>0.84402257926829272</v>
      </c>
      <c r="I12" s="51">
        <f t="shared" si="3"/>
        <v>25580297</v>
      </c>
      <c r="J12" s="51">
        <v>138419703</v>
      </c>
      <c r="K12" s="53">
        <f t="shared" si="0"/>
        <v>0.84402257926829272</v>
      </c>
      <c r="L12" s="51">
        <v>138419703</v>
      </c>
      <c r="M12" s="53">
        <f t="shared" si="1"/>
        <v>0.84402257926829272</v>
      </c>
    </row>
    <row r="13" spans="1:46" x14ac:dyDescent="0.25">
      <c r="A13" s="48" t="s">
        <v>10</v>
      </c>
      <c r="B13" s="49" t="s">
        <v>4</v>
      </c>
      <c r="C13" s="50" t="s">
        <v>29</v>
      </c>
      <c r="D13" s="51">
        <v>1725000000</v>
      </c>
      <c r="E13" s="51">
        <v>1725000000</v>
      </c>
      <c r="F13" s="51">
        <v>250000000</v>
      </c>
      <c r="G13" s="51">
        <v>1156343410.3399999</v>
      </c>
      <c r="H13" s="46">
        <f t="shared" si="2"/>
        <v>0.67034400599420285</v>
      </c>
      <c r="I13" s="51">
        <f t="shared" si="3"/>
        <v>568656589.66000009</v>
      </c>
      <c r="J13" s="51">
        <v>989941761.39999998</v>
      </c>
      <c r="K13" s="53">
        <f t="shared" si="0"/>
        <v>0.57387928197101445</v>
      </c>
      <c r="L13" s="51">
        <v>989941761.39999998</v>
      </c>
      <c r="M13" s="53">
        <f t="shared" si="1"/>
        <v>0.57387928197101445</v>
      </c>
    </row>
    <row r="14" spans="1:46" ht="25.5" x14ac:dyDescent="0.25">
      <c r="A14" s="48" t="s">
        <v>11</v>
      </c>
      <c r="B14" s="49" t="s">
        <v>4</v>
      </c>
      <c r="C14" s="50" t="s">
        <v>12</v>
      </c>
      <c r="D14" s="51">
        <v>53000000</v>
      </c>
      <c r="E14" s="51">
        <v>53000000</v>
      </c>
      <c r="F14" s="52">
        <v>0</v>
      </c>
      <c r="G14" s="51">
        <v>758676</v>
      </c>
      <c r="H14" s="46">
        <f t="shared" si="2"/>
        <v>1.4314641509433962E-2</v>
      </c>
      <c r="I14" s="51">
        <f t="shared" si="3"/>
        <v>52241324</v>
      </c>
      <c r="J14" s="51">
        <v>74445</v>
      </c>
      <c r="K14" s="53">
        <f t="shared" si="0"/>
        <v>1.404622641509434E-3</v>
      </c>
      <c r="L14" s="51">
        <v>74445</v>
      </c>
      <c r="M14" s="53">
        <f t="shared" si="1"/>
        <v>1.404622641509434E-3</v>
      </c>
    </row>
    <row r="15" spans="1:46" ht="15.75" thickBot="1" x14ac:dyDescent="0.3">
      <c r="A15" s="54" t="s">
        <v>13</v>
      </c>
      <c r="B15" s="55" t="s">
        <v>14</v>
      </c>
      <c r="C15" s="56" t="s">
        <v>15</v>
      </c>
      <c r="D15" s="57">
        <v>10000000</v>
      </c>
      <c r="E15" s="57">
        <v>10000000</v>
      </c>
      <c r="F15" s="58">
        <v>0</v>
      </c>
      <c r="G15" s="57">
        <v>7135843</v>
      </c>
      <c r="H15" s="59">
        <f t="shared" si="2"/>
        <v>0.71358429999999995</v>
      </c>
      <c r="I15" s="57">
        <f t="shared" si="3"/>
        <v>2864157</v>
      </c>
      <c r="J15" s="57">
        <v>7135843</v>
      </c>
      <c r="K15" s="60">
        <f t="shared" si="0"/>
        <v>0.71358429999999995</v>
      </c>
      <c r="L15" s="57">
        <v>7135843</v>
      </c>
      <c r="M15" s="60">
        <f t="shared" si="1"/>
        <v>0.71358429999999995</v>
      </c>
    </row>
    <row r="16" spans="1:46" ht="23.25" customHeight="1" x14ac:dyDescent="0.25">
      <c r="A16" s="22" t="s">
        <v>0</v>
      </c>
      <c r="B16" s="23" t="s">
        <v>0</v>
      </c>
      <c r="C16" s="24" t="s">
        <v>0</v>
      </c>
      <c r="D16" s="25"/>
      <c r="E16" s="25"/>
      <c r="F16" s="25"/>
      <c r="G16" s="25"/>
      <c r="H16" s="26"/>
      <c r="I16" s="26"/>
      <c r="J16" s="25"/>
      <c r="K16" s="26"/>
      <c r="L16" s="27"/>
      <c r="M16" s="26"/>
      <c r="N16" s="28"/>
    </row>
    <row r="17" spans="1:46" x14ac:dyDescent="0.25">
      <c r="A17" s="29" t="s">
        <v>0</v>
      </c>
      <c r="B17" s="30" t="s">
        <v>0</v>
      </c>
      <c r="C17" s="31" t="s">
        <v>0</v>
      </c>
      <c r="D17" s="32" t="s">
        <v>0</v>
      </c>
      <c r="E17" s="32" t="s">
        <v>0</v>
      </c>
      <c r="F17" s="32" t="s">
        <v>0</v>
      </c>
      <c r="G17" s="32" t="s">
        <v>0</v>
      </c>
      <c r="H17" s="32"/>
      <c r="I17" s="32"/>
      <c r="J17" s="32" t="s">
        <v>0</v>
      </c>
      <c r="K17" s="33"/>
      <c r="L17" s="32" t="s">
        <v>0</v>
      </c>
      <c r="M17" s="34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</f>
        <v>3806000000</v>
      </c>
      <c r="E19" s="40">
        <f t="shared" ref="E19:K19" si="4">+E9</f>
        <v>3920000000</v>
      </c>
      <c r="F19" s="40">
        <f t="shared" si="4"/>
        <v>250000000</v>
      </c>
      <c r="G19" s="40">
        <f>+G9</f>
        <v>2921139593.3400002</v>
      </c>
      <c r="H19" s="41">
        <f t="shared" si="4"/>
        <v>0.74518867177040815</v>
      </c>
      <c r="I19" s="40">
        <f t="shared" si="4"/>
        <v>998860406.66000009</v>
      </c>
      <c r="J19" s="40">
        <f t="shared" si="4"/>
        <v>2753828689.4000001</v>
      </c>
      <c r="K19" s="41">
        <f t="shared" si="4"/>
        <v>0.70250731872448979</v>
      </c>
      <c r="L19" s="40">
        <f>+L9</f>
        <v>2753828689.4000001</v>
      </c>
      <c r="M19" s="41">
        <f>+M9</f>
        <v>0.70250731872448979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24.75" customHeight="1" x14ac:dyDescent="0.25">
      <c r="I20" s="42"/>
    </row>
    <row r="21" spans="1:46" s="1" customFormat="1" ht="72" customHeight="1" x14ac:dyDescent="0.25">
      <c r="D21" s="65" t="s">
        <v>34</v>
      </c>
      <c r="E21" s="66"/>
      <c r="F21" s="66"/>
      <c r="G21" s="66"/>
      <c r="H21" s="66"/>
      <c r="I21" s="66"/>
      <c r="J21" s="66"/>
      <c r="K21" s="66"/>
      <c r="L21" s="66"/>
    </row>
    <row r="22" spans="1:46" s="1" customFormat="1" ht="17.25" hidden="1" customHeight="1" x14ac:dyDescent="0.25">
      <c r="D22" s="66"/>
      <c r="E22" s="66"/>
      <c r="F22" s="66"/>
      <c r="G22" s="66"/>
      <c r="H22" s="66"/>
      <c r="I22" s="66"/>
      <c r="J22" s="66"/>
      <c r="K22" s="66"/>
      <c r="L22" s="66"/>
    </row>
    <row r="23" spans="1:46" s="1" customFormat="1" x14ac:dyDescent="0.25"/>
    <row r="24" spans="1:46" s="1" customFormat="1" x14ac:dyDescent="0.25"/>
    <row r="25" spans="1:46" s="1" customFormat="1" x14ac:dyDescent="0.25"/>
    <row r="26" spans="1:46" s="1" customFormat="1" x14ac:dyDescent="0.25"/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mergeCells count="3">
    <mergeCell ref="C2:G2"/>
    <mergeCell ref="A6:C6"/>
    <mergeCell ref="D21:L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ENERO 2024</vt:lpstr>
      <vt:lpstr>EJECUCION NOVIEMBRE 2024 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Fernanda Cardenas Azuaje</dc:creator>
  <cp:lastModifiedBy>German Elias Romero Cruz</cp:lastModifiedBy>
  <cp:lastPrinted>2024-09-05T23:11:06Z</cp:lastPrinted>
  <dcterms:created xsi:type="dcterms:W3CDTF">2024-02-06T19:49:34Z</dcterms:created>
  <dcterms:modified xsi:type="dcterms:W3CDTF">2024-12-15T02:24:00Z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