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VIGENCIA 2022/PPTO 2022/CUMPLIMIENTOS 2022/WEB 2022/"/>
    </mc:Choice>
  </mc:AlternateContent>
  <xr:revisionPtr revIDLastSave="128" documentId="11_1760436F5ACED27C5491667DB142D93106335E90" xr6:coauthVersionLast="47" xr6:coauthVersionMax="47" xr10:uidLastSave="{FDFA68BD-91AA-4DB0-9D61-4E3B5ACC657A}"/>
  <bookViews>
    <workbookView xWindow="-120" yWindow="-120" windowWidth="20730" windowHeight="11160" xr2:uid="{00000000-000D-0000-FFFF-FFFF00000000}"/>
  </bookViews>
  <sheets>
    <sheet name="NOVIEM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4" l="1"/>
  <c r="L10" i="4"/>
  <c r="L11" i="4"/>
  <c r="L31" i="4"/>
  <c r="K17" i="4"/>
  <c r="K30" i="4"/>
  <c r="K31" i="4"/>
  <c r="K36" i="4"/>
  <c r="K11" i="4"/>
  <c r="M40" i="4"/>
  <c r="M37" i="4"/>
  <c r="M48" i="4" l="1"/>
  <c r="K32" i="4"/>
  <c r="J32" i="4"/>
  <c r="J36" i="4"/>
  <c r="M39" i="4"/>
  <c r="J44" i="4"/>
  <c r="J25" i="4"/>
  <c r="J17" i="4"/>
  <c r="J11" i="4"/>
  <c r="J10" i="4" s="1"/>
  <c r="J31" i="4" l="1"/>
  <c r="J30" i="4" s="1"/>
  <c r="J9" i="4"/>
  <c r="L44" i="4"/>
  <c r="L25" i="4"/>
  <c r="J8" i="4" l="1"/>
  <c r="L17" i="4"/>
  <c r="L36" i="4"/>
  <c r="L32" i="4"/>
  <c r="K44" i="4"/>
  <c r="M44" i="4" s="1"/>
  <c r="K25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38" i="4"/>
  <c r="M43" i="4"/>
  <c r="M47" i="4"/>
  <c r="M25" i="4" l="1"/>
  <c r="K10" i="4"/>
  <c r="K9" i="4" s="1"/>
  <c r="K8" i="4" s="1"/>
  <c r="M36" i="4"/>
  <c r="M17" i="4"/>
  <c r="M41" i="4"/>
  <c r="L30" i="4"/>
  <c r="M30" i="4" s="1"/>
  <c r="M11" i="4"/>
  <c r="M32" i="4"/>
  <c r="M9" i="4" l="1"/>
  <c r="M10" i="4"/>
  <c r="L8" i="4"/>
  <c r="M31" i="4"/>
  <c r="M8" i="4" l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<sst xmlns="http://schemas.openxmlformats.org/spreadsheetml/2006/main" count="303" uniqueCount="76">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</sst>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6"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8" fontId="4" fillId="0" borderId="2" xfId="0" applyNumberFormat="1" applyFont="1" applyBorder="1" applyAlignment="1">
      <alignment horizontal="right" vertical="center" wrapText="1"/>
    </xf>
    <xf numFmtId="17" fontId="1" fillId="0" borderId="0" xfId="0" applyNumberFormat="1" applyFont="1"/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8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7.42578125" customWidth="1"/>
    <col min="2" max="2" width="6" customWidth="1"/>
    <col min="3" max="3" width="6.42578125" customWidth="1"/>
    <col min="4" max="4" width="5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  <col min="15" max="15" width="18.5703125" customWidth="1"/>
    <col min="16" max="16" width="15.140625" bestFit="1" customWidth="1"/>
  </cols>
  <sheetData>
    <row r="1" spans="1:16" ht="15.75" x14ac:dyDescent="0.25">
      <c r="A1" s="1"/>
    </row>
    <row r="2" spans="1:16" ht="19.5" x14ac:dyDescent="0.3">
      <c r="A2" s="28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15.75" x14ac:dyDescent="0.25">
      <c r="A3" s="2"/>
    </row>
    <row r="4" spans="1:16" x14ac:dyDescent="0.25">
      <c r="A4" s="32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13"/>
    </row>
    <row r="5" spans="1:16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6" ht="22.5" customHeight="1" x14ac:dyDescent="0.25">
      <c r="A6" s="34" t="s">
        <v>0</v>
      </c>
      <c r="B6" s="34" t="s">
        <v>46</v>
      </c>
      <c r="C6" s="23" t="s">
        <v>47</v>
      </c>
      <c r="D6" s="34" t="s">
        <v>48</v>
      </c>
      <c r="E6" s="34" t="s">
        <v>1</v>
      </c>
      <c r="F6" s="23" t="s">
        <v>26</v>
      </c>
      <c r="G6" s="34" t="s">
        <v>49</v>
      </c>
      <c r="H6" s="34" t="s">
        <v>50</v>
      </c>
      <c r="I6" s="26" t="s">
        <v>27</v>
      </c>
      <c r="J6" s="26" t="s">
        <v>40</v>
      </c>
      <c r="K6" s="30" t="s">
        <v>41</v>
      </c>
      <c r="L6" s="31"/>
      <c r="M6" s="26" t="s">
        <v>44</v>
      </c>
    </row>
    <row r="7" spans="1:16" x14ac:dyDescent="0.25">
      <c r="A7" s="35"/>
      <c r="B7" s="35"/>
      <c r="C7" s="23" t="s">
        <v>46</v>
      </c>
      <c r="D7" s="35"/>
      <c r="E7" s="35"/>
      <c r="F7" s="23" t="s">
        <v>1</v>
      </c>
      <c r="G7" s="35"/>
      <c r="H7" s="35"/>
      <c r="I7" s="27"/>
      <c r="J7" s="27"/>
      <c r="K7" s="24" t="s">
        <v>42</v>
      </c>
      <c r="L7" s="24" t="s">
        <v>43</v>
      </c>
      <c r="M7" s="27"/>
    </row>
    <row r="8" spans="1:16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200638271</v>
      </c>
      <c r="L8" s="12">
        <f>+L9+L30</f>
        <v>289638271</v>
      </c>
      <c r="M8" s="12">
        <f>+J8-K8+L8</f>
        <v>3344000000</v>
      </c>
      <c r="O8" s="25"/>
      <c r="P8" s="25"/>
    </row>
    <row r="9" spans="1:16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</f>
        <v>112461076</v>
      </c>
      <c r="L9" s="20">
        <f>+L10</f>
        <v>201461076</v>
      </c>
      <c r="M9" s="20">
        <f>+J9-K9+L9</f>
        <v>1789000000</v>
      </c>
    </row>
    <row r="10" spans="1:16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112461076</v>
      </c>
      <c r="L10" s="20">
        <f>+L11+L17+L25+L44</f>
        <v>201461076</v>
      </c>
      <c r="M10" s="20">
        <f>+J10-K10+L10</f>
        <v>1265000000</v>
      </c>
    </row>
    <row r="11" spans="1:16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95461076</v>
      </c>
      <c r="L11" s="20">
        <f>SUM(L12:L16)</f>
        <v>95000000</v>
      </c>
      <c r="M11" s="20">
        <f t="shared" ref="M11:M47" si="0">+J11-K11+L11</f>
        <v>1175538924</v>
      </c>
    </row>
    <row r="12" spans="1:16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>
        <v>85000000</v>
      </c>
      <c r="L12" s="7">
        <v>58903000</v>
      </c>
      <c r="M12" s="7">
        <f t="shared" si="0"/>
        <v>936903000</v>
      </c>
      <c r="O12" s="25"/>
    </row>
    <row r="13" spans="1:16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>
        <v>5740433</v>
      </c>
      <c r="M13" s="7">
        <f t="shared" si="0"/>
        <v>49740433</v>
      </c>
    </row>
    <row r="14" spans="1:16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>
        <v>5694347</v>
      </c>
      <c r="M14" s="7">
        <f t="shared" si="0"/>
        <v>35694347</v>
      </c>
    </row>
    <row r="15" spans="1:16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>
        <v>10461076</v>
      </c>
      <c r="L15" s="7">
        <v>10896600</v>
      </c>
      <c r="M15" s="7">
        <f t="shared" si="0"/>
        <v>94435524</v>
      </c>
    </row>
    <row r="16" spans="1:16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>
        <v>13765620</v>
      </c>
      <c r="M16" s="7">
        <f t="shared" si="0"/>
        <v>58765620</v>
      </c>
    </row>
    <row r="17" spans="1:16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17000000</v>
      </c>
      <c r="L17" s="20">
        <f>SUM(L18:L24)</f>
        <v>0</v>
      </c>
      <c r="M17" s="20">
        <f t="shared" si="0"/>
        <v>444000000</v>
      </c>
    </row>
    <row r="18" spans="1:16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/>
      <c r="M18" s="7">
        <f t="shared" si="0"/>
        <v>135000000</v>
      </c>
    </row>
    <row r="19" spans="1:16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>
        <v>1251000</v>
      </c>
      <c r="L19" s="7"/>
      <c r="M19" s="7">
        <f t="shared" si="0"/>
        <v>96749000</v>
      </c>
    </row>
    <row r="20" spans="1:16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>
        <v>7596791</v>
      </c>
      <c r="L20" s="7"/>
      <c r="M20" s="7">
        <f t="shared" si="0"/>
        <v>104403209</v>
      </c>
    </row>
    <row r="21" spans="1:16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>
        <v>4630986</v>
      </c>
      <c r="L21" s="7"/>
      <c r="M21" s="7">
        <f t="shared" si="0"/>
        <v>44369014</v>
      </c>
    </row>
    <row r="22" spans="1:16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6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>
        <v>1717040</v>
      </c>
      <c r="L23" s="7"/>
      <c r="M23" s="7">
        <f t="shared" si="0"/>
        <v>33282960</v>
      </c>
    </row>
    <row r="24" spans="1:16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>
        <v>1804183</v>
      </c>
      <c r="L24" s="7"/>
      <c r="M24" s="7">
        <f t="shared" si="0"/>
        <v>22195817</v>
      </c>
    </row>
    <row r="25" spans="1:16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106461076</v>
      </c>
      <c r="M25" s="20">
        <f t="shared" si="0"/>
        <v>169461076</v>
      </c>
    </row>
    <row r="26" spans="1:16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>
        <v>53491376</v>
      </c>
      <c r="M26" s="7">
        <f t="shared" si="0"/>
        <v>66491376</v>
      </c>
      <c r="O26" s="25"/>
      <c r="P26" s="25"/>
    </row>
    <row r="27" spans="1:16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/>
      <c r="M27" s="7">
        <f t="shared" si="0"/>
        <v>2000000</v>
      </c>
    </row>
    <row r="28" spans="1:16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>
        <v>738300</v>
      </c>
      <c r="M28" s="7">
        <f t="shared" si="0"/>
        <v>6738300</v>
      </c>
    </row>
    <row r="29" spans="1:16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>
        <v>52231400</v>
      </c>
      <c r="M29" s="7">
        <f t="shared" si="0"/>
        <v>94231400</v>
      </c>
      <c r="O29" s="25"/>
    </row>
    <row r="30" spans="1:16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88177195</v>
      </c>
      <c r="L30" s="20">
        <f>+L31</f>
        <v>88177195</v>
      </c>
      <c r="M30" s="20">
        <f>+J30-K30+L30</f>
        <v>1495000000</v>
      </c>
    </row>
    <row r="31" spans="1:16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88177195</v>
      </c>
      <c r="L31" s="20">
        <f>+L32+L36</f>
        <v>88177195</v>
      </c>
      <c r="M31" s="20">
        <f t="shared" si="0"/>
        <v>1495000000</v>
      </c>
    </row>
    <row r="32" spans="1:16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35000000</v>
      </c>
      <c r="L32" s="20">
        <f>SUM(L33:L35)</f>
        <v>0</v>
      </c>
      <c r="M32" s="20">
        <f t="shared" si="0"/>
        <v>120170562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>
        <v>5000000</v>
      </c>
      <c r="L34" s="7"/>
      <c r="M34" s="7">
        <f t="shared" si="0"/>
        <v>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53177195</v>
      </c>
      <c r="L36" s="20">
        <f>SUM(L37:L43)</f>
        <v>88177195</v>
      </c>
      <c r="M36" s="20">
        <f>+J36-K36+L36</f>
        <v>1374829438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>
        <v>503134</v>
      </c>
      <c r="L37" s="7">
        <v>63000000</v>
      </c>
      <c r="M37" s="7">
        <f>+J37-K37+L37</f>
        <v>204918822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13500000</v>
      </c>
      <c r="L39" s="7"/>
      <c r="M39" s="7">
        <f t="shared" ref="M39:M40" si="1">+J39-K39+L39</f>
        <v>500000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K40" s="7">
        <v>5261143</v>
      </c>
      <c r="L40" s="7">
        <v>4416052</v>
      </c>
      <c r="M40" s="7">
        <f t="shared" si="1"/>
        <v>42154909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>
        <v>33912918</v>
      </c>
      <c r="L41" s="7">
        <v>19761143</v>
      </c>
      <c r="M41" s="7">
        <f>+J41-K41+L41</f>
        <v>1032085145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11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o4YmIL1mOq85T09cxYsFqWoZs3dI9mEDue/ZlMMXxIfDIAPujPd1Yo0vVMO3ombBnNvmw+ZIWz2EzluCRHBglQ==" saltValue="pufnfLy4Lv/hgEvOpT0YBg==" spinCount="100000" sheet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2023-01-19T21:07:22Z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