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\\Marte\git_fin\25\APOYO FINANCIERO\INFORMES PAG WEB\5.2C Modificaciones al presupuesto\"/>
    </mc:Choice>
  </mc:AlternateContent>
  <xr:revisionPtr revIDLastSave="0" documentId="13_ncr:1_{382D8A14-5028-4E28-B072-AF9482B1C266}" xr6:coauthVersionLast="47" xr6:coauthVersionMax="47" xr10:uidLastSave="{00000000-0000-0000-0000-000000000000}"/>
  <workbookProtection workbookAlgorithmName="SHA-512" workbookHashValue="HqGicxELIBXGG+WFX+9GupH954iUwoH4sdh3NS8JoxlGceUyhVnMlk+yK0+xtqwOAqhGurNXEix27QKl3HkD7A==" workbookSaltValue="Tmv+GccHDayFKW6SG/YHqA==" workbookSpinCount="100000" lockStructure="1"/>
  <bookViews>
    <workbookView xWindow="-120" yWindow="-120" windowWidth="29040" windowHeight="15720" xr2:uid="{0DB4FD73-0571-40BD-90F0-3FAF414DB10C}"/>
  </bookViews>
  <sheets>
    <sheet name="INFORME" sheetId="4" r:id="rId1"/>
    <sheet name="HOJA TRABAJO" sheetId="9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4" i="9" l="1"/>
  <c r="D92" i="9"/>
  <c r="K44" i="4"/>
  <c r="K43" i="4"/>
  <c r="K41" i="4"/>
  <c r="K37" i="4"/>
  <c r="K31" i="4"/>
  <c r="K32" i="4"/>
  <c r="K33" i="4"/>
  <c r="K34" i="4"/>
  <c r="K35" i="4"/>
  <c r="K36" i="4"/>
  <c r="K30" i="4"/>
  <c r="K28" i="4"/>
  <c r="K23" i="4"/>
  <c r="K24" i="4"/>
  <c r="K25" i="4"/>
  <c r="K26" i="4"/>
  <c r="K27" i="4"/>
  <c r="K13" i="4"/>
  <c r="K14" i="4"/>
  <c r="K15" i="4"/>
  <c r="K16" i="4"/>
  <c r="K17" i="4"/>
  <c r="K18" i="4"/>
  <c r="K19" i="4"/>
  <c r="K20" i="4"/>
  <c r="K21" i="4"/>
  <c r="K22" i="4"/>
  <c r="K12" i="4"/>
  <c r="K11" i="4"/>
  <c r="K9" i="4"/>
  <c r="K10" i="4"/>
  <c r="K7" i="4"/>
  <c r="K8" i="4"/>
  <c r="K29" i="4"/>
  <c r="K38" i="4"/>
  <c r="K39" i="4"/>
  <c r="K40" i="4"/>
  <c r="K42" i="4"/>
  <c r="K45" i="4"/>
  <c r="K46" i="4"/>
  <c r="K47" i="4"/>
  <c r="K48" i="4"/>
  <c r="K49" i="4"/>
  <c r="K50" i="4"/>
  <c r="K51" i="4"/>
  <c r="K52" i="4"/>
  <c r="K53" i="4"/>
  <c r="K54" i="4"/>
  <c r="K55" i="4"/>
  <c r="K56" i="4"/>
  <c r="K57" i="4"/>
  <c r="K58" i="4"/>
  <c r="K59" i="4"/>
  <c r="K60" i="4"/>
  <c r="K61" i="4"/>
  <c r="K62" i="4"/>
  <c r="K63" i="4"/>
  <c r="K64" i="4"/>
  <c r="K65" i="4"/>
  <c r="K66" i="4"/>
  <c r="K67" i="4"/>
  <c r="K68" i="4"/>
  <c r="K69" i="4"/>
  <c r="K70" i="4"/>
  <c r="K71" i="4"/>
  <c r="K72" i="4"/>
  <c r="K73" i="4"/>
  <c r="K74" i="4"/>
  <c r="K75" i="4"/>
  <c r="K76" i="4"/>
  <c r="K77" i="4"/>
  <c r="K78" i="4"/>
  <c r="K79" i="4"/>
  <c r="K80" i="4"/>
  <c r="K81" i="4"/>
  <c r="K82" i="4"/>
  <c r="K83" i="4"/>
  <c r="K84" i="4"/>
  <c r="K85" i="4"/>
  <c r="K86" i="4"/>
  <c r="K87" i="4"/>
  <c r="K88" i="4"/>
  <c r="K89" i="4"/>
  <c r="K90" i="4"/>
  <c r="K91" i="4"/>
  <c r="H34" i="4"/>
  <c r="G34" i="4"/>
  <c r="E34" i="4"/>
  <c r="D34" i="4"/>
  <c r="C34" i="4"/>
  <c r="AD26" i="9"/>
  <c r="AD27" i="9"/>
  <c r="AD28" i="9"/>
  <c r="AD29" i="9"/>
  <c r="AD30" i="9"/>
  <c r="AD31" i="9"/>
  <c r="AD32" i="9"/>
  <c r="AD33" i="9"/>
  <c r="AD34" i="9"/>
  <c r="AD35" i="9"/>
  <c r="AD36" i="9"/>
  <c r="AD37" i="9"/>
  <c r="AD38" i="9"/>
  <c r="AD39" i="9"/>
  <c r="AD40" i="9"/>
  <c r="AD41" i="9"/>
  <c r="AD42" i="9"/>
  <c r="AD43" i="9"/>
  <c r="AD44" i="9"/>
  <c r="AD45" i="9"/>
  <c r="AD46" i="9"/>
  <c r="AD47" i="9"/>
  <c r="AD48" i="9"/>
  <c r="AD49" i="9"/>
  <c r="AD50" i="9"/>
  <c r="AD51" i="9"/>
  <c r="AD52" i="9"/>
  <c r="AD53" i="9"/>
  <c r="AD54" i="9"/>
  <c r="AD55" i="9"/>
  <c r="AD56" i="9"/>
  <c r="AD57" i="9"/>
  <c r="AD58" i="9"/>
  <c r="AD59" i="9"/>
  <c r="AD60" i="9"/>
  <c r="AD61" i="9"/>
  <c r="AD62" i="9"/>
  <c r="AD63" i="9"/>
  <c r="AD64" i="9"/>
  <c r="AD65" i="9"/>
  <c r="AD66" i="9"/>
  <c r="AD67" i="9"/>
  <c r="AD68" i="9"/>
  <c r="AD69" i="9"/>
  <c r="AD70" i="9"/>
  <c r="AD71" i="9"/>
  <c r="AD72" i="9"/>
  <c r="AD73" i="9"/>
  <c r="AD74" i="9"/>
  <c r="AD75" i="9"/>
  <c r="AD76" i="9"/>
  <c r="AD77" i="9"/>
  <c r="AD78" i="9"/>
  <c r="AD79" i="9"/>
  <c r="AD80" i="9"/>
  <c r="AD81" i="9"/>
  <c r="AD82" i="9"/>
  <c r="AD83" i="9"/>
  <c r="AD84" i="9"/>
  <c r="AD85" i="9"/>
  <c r="AD86" i="9"/>
  <c r="AD25" i="9"/>
  <c r="K120" i="4"/>
  <c r="C120" i="4"/>
  <c r="D120" i="4"/>
  <c r="E120" i="4"/>
  <c r="G120" i="4"/>
  <c r="H120" i="4"/>
  <c r="AD3" i="9"/>
  <c r="AD4" i="9"/>
  <c r="AD5" i="9"/>
  <c r="AD6" i="9"/>
  <c r="AD7" i="9"/>
  <c r="AD8" i="9"/>
  <c r="AD9" i="9"/>
  <c r="AD10" i="9"/>
  <c r="AD11" i="9"/>
  <c r="AD12" i="9"/>
  <c r="AD13" i="9"/>
  <c r="AD14" i="9"/>
  <c r="AD15" i="9"/>
  <c r="AD16" i="9"/>
  <c r="AD17" i="9"/>
  <c r="AD18" i="9"/>
  <c r="AD19" i="9"/>
  <c r="AD20" i="9"/>
  <c r="AD21" i="9"/>
  <c r="AD22" i="9"/>
  <c r="AD23" i="9"/>
  <c r="AD24" i="9"/>
  <c r="AD2" i="9"/>
  <c r="C134" i="4"/>
  <c r="C133" i="4"/>
  <c r="C131" i="4" s="1"/>
  <c r="C126" i="4"/>
  <c r="C124" i="4" s="1"/>
  <c r="C125" i="4"/>
  <c r="C123" i="4" s="1"/>
  <c r="C119" i="4"/>
  <c r="C118" i="4" s="1"/>
  <c r="C117" i="4" s="1"/>
  <c r="C116" i="4" s="1"/>
  <c r="C115" i="4"/>
  <c r="C114" i="4"/>
  <c r="C112" i="4" s="1"/>
  <c r="C106" i="4"/>
  <c r="C105" i="4"/>
  <c r="C103" i="4"/>
  <c r="C100" i="4"/>
  <c r="C99" i="4" s="1"/>
  <c r="C98" i="4"/>
  <c r="C94" i="4"/>
  <c r="C91" i="4"/>
  <c r="C90" i="4"/>
  <c r="C85" i="4"/>
  <c r="C84" i="4"/>
  <c r="C83" i="4"/>
  <c r="C82" i="4"/>
  <c r="C81" i="4"/>
  <c r="C80" i="4"/>
  <c r="C78" i="4"/>
  <c r="C77" i="4"/>
  <c r="C76" i="4"/>
  <c r="C75" i="4"/>
  <c r="C74" i="4"/>
  <c r="C73" i="4"/>
  <c r="C71" i="4"/>
  <c r="C70" i="4"/>
  <c r="C69" i="4"/>
  <c r="C67" i="4"/>
  <c r="C66" i="4"/>
  <c r="C65" i="4"/>
  <c r="C64" i="4"/>
  <c r="C63" i="4"/>
  <c r="C62" i="4"/>
  <c r="C60" i="4"/>
  <c r="C57" i="4"/>
  <c r="C56" i="4"/>
  <c r="C55" i="4"/>
  <c r="C53" i="4"/>
  <c r="C52" i="4"/>
  <c r="C51" i="4"/>
  <c r="C50" i="4"/>
  <c r="C48" i="4"/>
  <c r="C44" i="4"/>
  <c r="C43" i="4"/>
  <c r="C41" i="4"/>
  <c r="C36" i="4"/>
  <c r="C35" i="4"/>
  <c r="C33" i="4"/>
  <c r="C32" i="4"/>
  <c r="C31" i="4"/>
  <c r="C30" i="4"/>
  <c r="C27" i="4"/>
  <c r="C26" i="4"/>
  <c r="C25" i="4"/>
  <c r="C24" i="4"/>
  <c r="C23" i="4"/>
  <c r="C22" i="4"/>
  <c r="C21" i="4"/>
  <c r="C12" i="4"/>
  <c r="C13" i="4"/>
  <c r="C14" i="4"/>
  <c r="C15" i="4"/>
  <c r="C16" i="4"/>
  <c r="C17" i="4"/>
  <c r="C18" i="4"/>
  <c r="C19" i="4"/>
  <c r="C11" i="4"/>
  <c r="K107" i="4"/>
  <c r="K108" i="4"/>
  <c r="K109" i="4"/>
  <c r="K110" i="4"/>
  <c r="K111" i="4"/>
  <c r="K112" i="4"/>
  <c r="K113" i="4"/>
  <c r="K114" i="4"/>
  <c r="K115" i="4"/>
  <c r="K116" i="4"/>
  <c r="K118" i="4"/>
  <c r="K117" i="4"/>
  <c r="K119" i="4"/>
  <c r="K121" i="4"/>
  <c r="K122" i="4"/>
  <c r="K123" i="4"/>
  <c r="K124" i="4"/>
  <c r="K125" i="4"/>
  <c r="K126" i="4"/>
  <c r="K127" i="4"/>
  <c r="K128" i="4"/>
  <c r="K129" i="4"/>
  <c r="K130" i="4"/>
  <c r="K131" i="4"/>
  <c r="K132" i="4"/>
  <c r="K133" i="4"/>
  <c r="K134" i="4"/>
  <c r="K92" i="4"/>
  <c r="K93" i="4"/>
  <c r="K94" i="4"/>
  <c r="K95" i="4"/>
  <c r="K96" i="4"/>
  <c r="K97" i="4"/>
  <c r="K98" i="4"/>
  <c r="K99" i="4"/>
  <c r="K100" i="4"/>
  <c r="K101" i="4"/>
  <c r="K102" i="4"/>
  <c r="K103" i="4"/>
  <c r="K104" i="4"/>
  <c r="K105" i="4"/>
  <c r="K106" i="4"/>
  <c r="H134" i="4"/>
  <c r="H132" i="4" s="1"/>
  <c r="H133" i="4"/>
  <c r="H131" i="4" s="1"/>
  <c r="H126" i="4"/>
  <c r="H124" i="4" s="1"/>
  <c r="H125" i="4"/>
  <c r="H123" i="4" s="1"/>
  <c r="H119" i="4"/>
  <c r="H118" i="4" s="1"/>
  <c r="H117" i="4" s="1"/>
  <c r="H115" i="4"/>
  <c r="H113" i="4" s="1"/>
  <c r="H114" i="4"/>
  <c r="H112" i="4" s="1"/>
  <c r="H106" i="4"/>
  <c r="H105" i="4"/>
  <c r="H103" i="4"/>
  <c r="H102" i="4" s="1"/>
  <c r="G100" i="4"/>
  <c r="G99" i="4" s="1"/>
  <c r="H100" i="4"/>
  <c r="H99" i="4" s="1"/>
  <c r="H98" i="4"/>
  <c r="H97" i="4" s="1"/>
  <c r="H96" i="4" s="1"/>
  <c r="H94" i="4"/>
  <c r="H93" i="4" s="1"/>
  <c r="H92" i="4" s="1"/>
  <c r="H91" i="4"/>
  <c r="H90" i="4"/>
  <c r="H85" i="4"/>
  <c r="H84" i="4"/>
  <c r="H83" i="4"/>
  <c r="H82" i="4"/>
  <c r="H81" i="4"/>
  <c r="H80" i="4"/>
  <c r="H78" i="4"/>
  <c r="H77" i="4"/>
  <c r="H76" i="4"/>
  <c r="H75" i="4"/>
  <c r="H74" i="4"/>
  <c r="H73" i="4"/>
  <c r="H71" i="4"/>
  <c r="H70" i="4"/>
  <c r="H69" i="4"/>
  <c r="H67" i="4"/>
  <c r="H66" i="4"/>
  <c r="H65" i="4"/>
  <c r="H64" i="4"/>
  <c r="H63" i="4"/>
  <c r="H62" i="4"/>
  <c r="H60" i="4"/>
  <c r="H59" i="4" s="1"/>
  <c r="H57" i="4"/>
  <c r="H56" i="4"/>
  <c r="H55" i="4"/>
  <c r="H53" i="4"/>
  <c r="H52" i="4"/>
  <c r="H51" i="4"/>
  <c r="H50" i="4"/>
  <c r="H48" i="4"/>
  <c r="H47" i="4" s="1"/>
  <c r="H44" i="4"/>
  <c r="H43" i="4"/>
  <c r="H41" i="4"/>
  <c r="H40" i="4" s="1"/>
  <c r="H36" i="4"/>
  <c r="H35" i="4"/>
  <c r="H33" i="4"/>
  <c r="H32" i="4"/>
  <c r="H31" i="4"/>
  <c r="H30" i="4"/>
  <c r="H27" i="4"/>
  <c r="H26" i="4"/>
  <c r="H25" i="4"/>
  <c r="H24" i="4"/>
  <c r="H23" i="4"/>
  <c r="H22" i="4"/>
  <c r="H21" i="4"/>
  <c r="H12" i="4"/>
  <c r="H13" i="4"/>
  <c r="H14" i="4"/>
  <c r="H15" i="4"/>
  <c r="H16" i="4"/>
  <c r="H17" i="4"/>
  <c r="H18" i="4"/>
  <c r="H19" i="4"/>
  <c r="H11" i="4"/>
  <c r="G81" i="4"/>
  <c r="G105" i="4"/>
  <c r="G84" i="4"/>
  <c r="G134" i="4"/>
  <c r="G132" i="4" s="1"/>
  <c r="G133" i="4"/>
  <c r="G131" i="4" s="1"/>
  <c r="G126" i="4"/>
  <c r="G124" i="4" s="1"/>
  <c r="G125" i="4"/>
  <c r="G123" i="4" s="1"/>
  <c r="G119" i="4"/>
  <c r="G118" i="4" s="1"/>
  <c r="G115" i="4"/>
  <c r="G113" i="4" s="1"/>
  <c r="G114" i="4"/>
  <c r="G112" i="4" s="1"/>
  <c r="G106" i="4"/>
  <c r="G103" i="4"/>
  <c r="G102" i="4" s="1"/>
  <c r="G98" i="4"/>
  <c r="G97" i="4" s="1"/>
  <c r="G96" i="4" s="1"/>
  <c r="G94" i="4"/>
  <c r="G93" i="4" s="1"/>
  <c r="G92" i="4" s="1"/>
  <c r="G91" i="4"/>
  <c r="G90" i="4"/>
  <c r="G85" i="4"/>
  <c r="G83" i="4"/>
  <c r="G82" i="4"/>
  <c r="G80" i="4"/>
  <c r="G78" i="4"/>
  <c r="G77" i="4"/>
  <c r="G76" i="4"/>
  <c r="G75" i="4"/>
  <c r="G74" i="4"/>
  <c r="G73" i="4"/>
  <c r="G71" i="4"/>
  <c r="G70" i="4"/>
  <c r="G69" i="4"/>
  <c r="G67" i="4"/>
  <c r="G66" i="4"/>
  <c r="G65" i="4"/>
  <c r="G64" i="4"/>
  <c r="G63" i="4"/>
  <c r="G62" i="4"/>
  <c r="G60" i="4"/>
  <c r="G59" i="4" s="1"/>
  <c r="G57" i="4"/>
  <c r="G56" i="4"/>
  <c r="G55" i="4"/>
  <c r="G53" i="4"/>
  <c r="G52" i="4"/>
  <c r="G51" i="4"/>
  <c r="G50" i="4"/>
  <c r="G48" i="4"/>
  <c r="G47" i="4" s="1"/>
  <c r="G44" i="4"/>
  <c r="G43" i="4"/>
  <c r="G41" i="4"/>
  <c r="G40" i="4" s="1"/>
  <c r="G31" i="4"/>
  <c r="G32" i="4"/>
  <c r="G33" i="4"/>
  <c r="G35" i="4"/>
  <c r="G36" i="4"/>
  <c r="G30" i="4"/>
  <c r="G22" i="4"/>
  <c r="G23" i="4"/>
  <c r="G24" i="4"/>
  <c r="G25" i="4"/>
  <c r="G26" i="4"/>
  <c r="G27" i="4"/>
  <c r="G21" i="4"/>
  <c r="G19" i="4"/>
  <c r="G18" i="4"/>
  <c r="G17" i="4"/>
  <c r="G16" i="4"/>
  <c r="G15" i="4"/>
  <c r="G14" i="4"/>
  <c r="G13" i="4"/>
  <c r="G12" i="4"/>
  <c r="G11" i="4"/>
  <c r="E134" i="4"/>
  <c r="E132" i="4" s="1"/>
  <c r="E133" i="4"/>
  <c r="E131" i="4" s="1"/>
  <c r="E126" i="4"/>
  <c r="E124" i="4" s="1"/>
  <c r="E125" i="4"/>
  <c r="E123" i="4" s="1"/>
  <c r="E119" i="4"/>
  <c r="E118" i="4" s="1"/>
  <c r="E117" i="4" s="1"/>
  <c r="E115" i="4"/>
  <c r="E113" i="4" s="1"/>
  <c r="E114" i="4"/>
  <c r="E112" i="4" s="1"/>
  <c r="E106" i="4"/>
  <c r="E105" i="4"/>
  <c r="E103" i="4"/>
  <c r="E102" i="4" s="1"/>
  <c r="D98" i="4"/>
  <c r="D97" i="4" s="1"/>
  <c r="D96" i="4" s="1"/>
  <c r="E98" i="4"/>
  <c r="E97" i="4" s="1"/>
  <c r="E96" i="4" s="1"/>
  <c r="E94" i="4"/>
  <c r="E93" i="4" s="1"/>
  <c r="E92" i="4" s="1"/>
  <c r="E91" i="4"/>
  <c r="E90" i="4"/>
  <c r="E85" i="4"/>
  <c r="E84" i="4"/>
  <c r="E83" i="4"/>
  <c r="E82" i="4"/>
  <c r="E81" i="4"/>
  <c r="E80" i="4"/>
  <c r="E78" i="4"/>
  <c r="E77" i="4"/>
  <c r="E76" i="4"/>
  <c r="E75" i="4"/>
  <c r="E74" i="4"/>
  <c r="E73" i="4"/>
  <c r="E71" i="4"/>
  <c r="E70" i="4"/>
  <c r="E69" i="4"/>
  <c r="E67" i="4"/>
  <c r="E66" i="4"/>
  <c r="E65" i="4"/>
  <c r="E64" i="4"/>
  <c r="E63" i="4"/>
  <c r="E62" i="4"/>
  <c r="E60" i="4"/>
  <c r="E59" i="4" s="1"/>
  <c r="E57" i="4"/>
  <c r="E56" i="4"/>
  <c r="E55" i="4"/>
  <c r="E53" i="4"/>
  <c r="E52" i="4"/>
  <c r="E51" i="4"/>
  <c r="E50" i="4"/>
  <c r="E48" i="4"/>
  <c r="E47" i="4" s="1"/>
  <c r="E44" i="4"/>
  <c r="E43" i="4"/>
  <c r="E41" i="4"/>
  <c r="E40" i="4" s="1"/>
  <c r="D134" i="4"/>
  <c r="D133" i="4"/>
  <c r="D126" i="4"/>
  <c r="D125" i="4"/>
  <c r="D119" i="4"/>
  <c r="D115" i="4"/>
  <c r="D114" i="4"/>
  <c r="D106" i="4"/>
  <c r="D105" i="4"/>
  <c r="D103" i="4"/>
  <c r="D102" i="4" s="1"/>
  <c r="D94" i="4"/>
  <c r="D93" i="4" s="1"/>
  <c r="D92" i="4" s="1"/>
  <c r="D91" i="4"/>
  <c r="D90" i="4"/>
  <c r="D85" i="4"/>
  <c r="D84" i="4"/>
  <c r="D83" i="4"/>
  <c r="D82" i="4"/>
  <c r="D81" i="4"/>
  <c r="D80" i="4"/>
  <c r="D78" i="4"/>
  <c r="D77" i="4"/>
  <c r="D76" i="4"/>
  <c r="D75" i="4"/>
  <c r="D74" i="4"/>
  <c r="D73" i="4"/>
  <c r="D71" i="4"/>
  <c r="D70" i="4"/>
  <c r="D69" i="4"/>
  <c r="D67" i="4"/>
  <c r="D66" i="4"/>
  <c r="D65" i="4"/>
  <c r="D64" i="4"/>
  <c r="D63" i="4"/>
  <c r="D62" i="4"/>
  <c r="D60" i="4"/>
  <c r="D59" i="4" s="1"/>
  <c r="D57" i="4"/>
  <c r="D56" i="4"/>
  <c r="D55" i="4"/>
  <c r="D53" i="4"/>
  <c r="D52" i="4"/>
  <c r="D51" i="4"/>
  <c r="D50" i="4"/>
  <c r="D48" i="4"/>
  <c r="D44" i="4"/>
  <c r="D43" i="4"/>
  <c r="D41" i="4"/>
  <c r="D40" i="4" s="1"/>
  <c r="E31" i="4"/>
  <c r="E32" i="4"/>
  <c r="E33" i="4"/>
  <c r="E35" i="4"/>
  <c r="E36" i="4"/>
  <c r="E30" i="4"/>
  <c r="D31" i="4"/>
  <c r="D32" i="4"/>
  <c r="D33" i="4"/>
  <c r="D35" i="4"/>
  <c r="D36" i="4"/>
  <c r="D30" i="4"/>
  <c r="E22" i="4"/>
  <c r="E23" i="4"/>
  <c r="E24" i="4"/>
  <c r="E25" i="4"/>
  <c r="E26" i="4"/>
  <c r="E27" i="4"/>
  <c r="E21" i="4"/>
  <c r="D22" i="4"/>
  <c r="D23" i="4"/>
  <c r="D24" i="4"/>
  <c r="D25" i="4"/>
  <c r="D26" i="4"/>
  <c r="D27" i="4"/>
  <c r="D21" i="4"/>
  <c r="F10" i="4"/>
  <c r="F9" i="4" s="1"/>
  <c r="E12" i="4"/>
  <c r="E13" i="4"/>
  <c r="E14" i="4"/>
  <c r="E15" i="4"/>
  <c r="E16" i="4"/>
  <c r="E17" i="4"/>
  <c r="E18" i="4"/>
  <c r="E19" i="4"/>
  <c r="E11" i="4"/>
  <c r="D12" i="4"/>
  <c r="D13" i="4"/>
  <c r="D14" i="4"/>
  <c r="D15" i="4"/>
  <c r="D16" i="4"/>
  <c r="D17" i="4"/>
  <c r="D18" i="4"/>
  <c r="D19" i="4"/>
  <c r="D11" i="4"/>
  <c r="F29" i="4"/>
  <c r="F28" i="4" s="1"/>
  <c r="F131" i="4"/>
  <c r="F132" i="4"/>
  <c r="F123" i="4"/>
  <c r="F124" i="4"/>
  <c r="F118" i="4"/>
  <c r="F117" i="4" s="1"/>
  <c r="F116" i="4" s="1"/>
  <c r="F112" i="4"/>
  <c r="F113" i="4"/>
  <c r="F104" i="4"/>
  <c r="F102" i="4"/>
  <c r="D99" i="4"/>
  <c r="E99" i="4"/>
  <c r="F99" i="4"/>
  <c r="F97" i="4"/>
  <c r="F96" i="4" s="1"/>
  <c r="F93" i="4"/>
  <c r="F92" i="4" s="1"/>
  <c r="F79" i="4"/>
  <c r="F72" i="4"/>
  <c r="F68" i="4"/>
  <c r="F61" i="4"/>
  <c r="F59" i="4"/>
  <c r="F54" i="4"/>
  <c r="F49" i="4"/>
  <c r="F47" i="4"/>
  <c r="F42" i="4"/>
  <c r="F40" i="4"/>
  <c r="F20" i="4"/>
  <c r="F89" i="4"/>
  <c r="F88" i="4" s="1"/>
  <c r="F87" i="4" s="1"/>
  <c r="H116" i="4" l="1"/>
  <c r="I34" i="4"/>
  <c r="L34" i="4" s="1"/>
  <c r="E116" i="4"/>
  <c r="I120" i="4"/>
  <c r="L120" i="4" s="1"/>
  <c r="G117" i="4"/>
  <c r="G116" i="4" s="1"/>
  <c r="I16" i="4"/>
  <c r="L16" i="4" s="1"/>
  <c r="D61" i="4"/>
  <c r="I14" i="4"/>
  <c r="L14" i="4" s="1"/>
  <c r="I19" i="4"/>
  <c r="L19" i="4" s="1"/>
  <c r="C29" i="4"/>
  <c r="C28" i="4" s="1"/>
  <c r="I60" i="4"/>
  <c r="I80" i="4"/>
  <c r="I18" i="4"/>
  <c r="L18" i="4" s="1"/>
  <c r="I22" i="4"/>
  <c r="L22" i="4" s="1"/>
  <c r="I32" i="4"/>
  <c r="L32" i="4" s="1"/>
  <c r="I81" i="4"/>
  <c r="L81" i="4" s="1"/>
  <c r="I98" i="4"/>
  <c r="E54" i="4"/>
  <c r="I70" i="4"/>
  <c r="L70" i="4" s="1"/>
  <c r="I94" i="4"/>
  <c r="I13" i="4"/>
  <c r="L13" i="4" s="1"/>
  <c r="I21" i="4"/>
  <c r="I48" i="4"/>
  <c r="I27" i="4"/>
  <c r="L27" i="4" s="1"/>
  <c r="I43" i="4"/>
  <c r="I56" i="4"/>
  <c r="I67" i="4"/>
  <c r="L67" i="4" s="1"/>
  <c r="I77" i="4"/>
  <c r="L77" i="4" s="1"/>
  <c r="I90" i="4"/>
  <c r="I71" i="4"/>
  <c r="L71" i="4" s="1"/>
  <c r="I11" i="4"/>
  <c r="L11" i="4" s="1"/>
  <c r="I12" i="4"/>
  <c r="L12" i="4" s="1"/>
  <c r="I30" i="4"/>
  <c r="I44" i="4"/>
  <c r="L44" i="4" s="1"/>
  <c r="I57" i="4"/>
  <c r="L57" i="4" s="1"/>
  <c r="I69" i="4"/>
  <c r="L69" i="4" s="1"/>
  <c r="I78" i="4"/>
  <c r="L78" i="4" s="1"/>
  <c r="I91" i="4"/>
  <c r="L91" i="4" s="1"/>
  <c r="I115" i="4"/>
  <c r="E29" i="4"/>
  <c r="E28" i="4" s="1"/>
  <c r="D68" i="4"/>
  <c r="E49" i="4"/>
  <c r="E61" i="4"/>
  <c r="E79" i="4"/>
  <c r="E122" i="4"/>
  <c r="E121" i="4" s="1"/>
  <c r="H20" i="4"/>
  <c r="I17" i="4"/>
  <c r="L17" i="4" s="1"/>
  <c r="I23" i="4"/>
  <c r="L23" i="4" s="1"/>
  <c r="I33" i="4"/>
  <c r="L33" i="4" s="1"/>
  <c r="I51" i="4"/>
  <c r="L51" i="4" s="1"/>
  <c r="I63" i="4"/>
  <c r="L63" i="4" s="1"/>
  <c r="I73" i="4"/>
  <c r="I82" i="4"/>
  <c r="L82" i="4" s="1"/>
  <c r="I24" i="4"/>
  <c r="L24" i="4" s="1"/>
  <c r="I35" i="4"/>
  <c r="L35" i="4" s="1"/>
  <c r="I52" i="4"/>
  <c r="L52" i="4" s="1"/>
  <c r="I64" i="4"/>
  <c r="L64" i="4" s="1"/>
  <c r="I74" i="4"/>
  <c r="L74" i="4" s="1"/>
  <c r="I83" i="4"/>
  <c r="L83" i="4" s="1"/>
  <c r="I103" i="4"/>
  <c r="I102" i="4" s="1"/>
  <c r="L102" i="4" s="1"/>
  <c r="I62" i="4"/>
  <c r="L62" i="4" s="1"/>
  <c r="I15" i="4"/>
  <c r="L15" i="4" s="1"/>
  <c r="I25" i="4"/>
  <c r="L25" i="4" s="1"/>
  <c r="I36" i="4"/>
  <c r="L36" i="4" s="1"/>
  <c r="I53" i="4"/>
  <c r="L53" i="4" s="1"/>
  <c r="I65" i="4"/>
  <c r="L65" i="4" s="1"/>
  <c r="I75" i="4"/>
  <c r="L75" i="4" s="1"/>
  <c r="I84" i="4"/>
  <c r="L84" i="4" s="1"/>
  <c r="I105" i="4"/>
  <c r="I134" i="4"/>
  <c r="I50" i="4"/>
  <c r="I26" i="4"/>
  <c r="L26" i="4" s="1"/>
  <c r="I41" i="4"/>
  <c r="I55" i="4"/>
  <c r="L55" i="4" s="1"/>
  <c r="I66" i="4"/>
  <c r="L66" i="4" s="1"/>
  <c r="I76" i="4"/>
  <c r="L76" i="4" s="1"/>
  <c r="I85" i="4"/>
  <c r="L85" i="4" s="1"/>
  <c r="I106" i="4"/>
  <c r="L106" i="4" s="1"/>
  <c r="C132" i="4"/>
  <c r="C130" i="4" s="1"/>
  <c r="C129" i="4" s="1"/>
  <c r="C128" i="4" s="1"/>
  <c r="C127" i="4" s="1"/>
  <c r="I133" i="4"/>
  <c r="I131" i="4" s="1"/>
  <c r="L131" i="4" s="1"/>
  <c r="I126" i="4"/>
  <c r="I125" i="4"/>
  <c r="I119" i="4"/>
  <c r="C113" i="4"/>
  <c r="C111" i="4" s="1"/>
  <c r="C110" i="4" s="1"/>
  <c r="I114" i="4"/>
  <c r="C104" i="4"/>
  <c r="I100" i="4"/>
  <c r="I99" i="4" s="1"/>
  <c r="L99" i="4" s="1"/>
  <c r="I31" i="4"/>
  <c r="L31" i="4" s="1"/>
  <c r="F130" i="4"/>
  <c r="F129" i="4" s="1"/>
  <c r="F128" i="4" s="1"/>
  <c r="F127" i="4" s="1"/>
  <c r="D79" i="4"/>
  <c r="H29" i="4"/>
  <c r="H28" i="4" s="1"/>
  <c r="D49" i="4"/>
  <c r="E72" i="4"/>
  <c r="D72" i="4"/>
  <c r="D104" i="4"/>
  <c r="D101" i="4" s="1"/>
  <c r="D95" i="4" s="1"/>
  <c r="E104" i="4"/>
  <c r="E101" i="4" s="1"/>
  <c r="E95" i="4" s="1"/>
  <c r="F111" i="4"/>
  <c r="F110" i="4" s="1"/>
  <c r="E42" i="4"/>
  <c r="E39" i="4" s="1"/>
  <c r="E38" i="4" s="1"/>
  <c r="E89" i="4"/>
  <c r="E88" i="4" s="1"/>
  <c r="E87" i="4" s="1"/>
  <c r="E86" i="4" s="1"/>
  <c r="D54" i="4"/>
  <c r="E68" i="4"/>
  <c r="G61" i="4"/>
  <c r="D89" i="4"/>
  <c r="D88" i="4" s="1"/>
  <c r="D87" i="4" s="1"/>
  <c r="D86" i="4" s="1"/>
  <c r="H130" i="4"/>
  <c r="H129" i="4" s="1"/>
  <c r="H128" i="4" s="1"/>
  <c r="H127" i="4" s="1"/>
  <c r="H122" i="4"/>
  <c r="H121" i="4" s="1"/>
  <c r="H111" i="4"/>
  <c r="H110" i="4" s="1"/>
  <c r="H104" i="4"/>
  <c r="H101" i="4" s="1"/>
  <c r="H95" i="4" s="1"/>
  <c r="H89" i="4"/>
  <c r="H88" i="4" s="1"/>
  <c r="H87" i="4" s="1"/>
  <c r="H86" i="4" s="1"/>
  <c r="H79" i="4"/>
  <c r="H72" i="4"/>
  <c r="H68" i="4"/>
  <c r="H61" i="4"/>
  <c r="H54" i="4"/>
  <c r="H49" i="4"/>
  <c r="H42" i="4"/>
  <c r="H39" i="4" s="1"/>
  <c r="H38" i="4" s="1"/>
  <c r="H10" i="4"/>
  <c r="H9" i="4" s="1"/>
  <c r="G104" i="4"/>
  <c r="G101" i="4" s="1"/>
  <c r="G95" i="4" s="1"/>
  <c r="G130" i="4"/>
  <c r="G129" i="4" s="1"/>
  <c r="G128" i="4" s="1"/>
  <c r="G127" i="4" s="1"/>
  <c r="G122" i="4"/>
  <c r="G121" i="4" s="1"/>
  <c r="G111" i="4"/>
  <c r="G110" i="4" s="1"/>
  <c r="G89" i="4"/>
  <c r="G88" i="4" s="1"/>
  <c r="G87" i="4" s="1"/>
  <c r="G86" i="4" s="1"/>
  <c r="G79" i="4"/>
  <c r="G72" i="4"/>
  <c r="G68" i="4"/>
  <c r="G54" i="4"/>
  <c r="G49" i="4"/>
  <c r="G42" i="4"/>
  <c r="G39" i="4" s="1"/>
  <c r="G38" i="4" s="1"/>
  <c r="G29" i="4"/>
  <c r="G28" i="4" s="1"/>
  <c r="G20" i="4"/>
  <c r="G10" i="4"/>
  <c r="G9" i="4" s="1"/>
  <c r="F122" i="4"/>
  <c r="F121" i="4" s="1"/>
  <c r="F101" i="4"/>
  <c r="F95" i="4" s="1"/>
  <c r="F58" i="4"/>
  <c r="F39" i="4"/>
  <c r="F38" i="4" s="1"/>
  <c r="E111" i="4"/>
  <c r="E110" i="4" s="1"/>
  <c r="D132" i="4"/>
  <c r="D131" i="4"/>
  <c r="D123" i="4"/>
  <c r="D124" i="4"/>
  <c r="D118" i="4"/>
  <c r="D117" i="4" s="1"/>
  <c r="D116" i="4" s="1"/>
  <c r="D113" i="4"/>
  <c r="D112" i="4"/>
  <c r="D47" i="4"/>
  <c r="D42" i="4"/>
  <c r="D39" i="4" s="1"/>
  <c r="D38" i="4" s="1"/>
  <c r="F46" i="4"/>
  <c r="E130" i="4"/>
  <c r="E129" i="4" s="1"/>
  <c r="E128" i="4" s="1"/>
  <c r="E127" i="4" s="1"/>
  <c r="D29" i="4"/>
  <c r="D28" i="4" s="1"/>
  <c r="E20" i="4"/>
  <c r="D20" i="4"/>
  <c r="E10" i="4"/>
  <c r="E9" i="4" s="1"/>
  <c r="D10" i="4"/>
  <c r="D9" i="4" s="1"/>
  <c r="F8" i="4"/>
  <c r="F7" i="4" s="1"/>
  <c r="C93" i="4"/>
  <c r="C92" i="4" s="1"/>
  <c r="C61" i="4"/>
  <c r="C40" i="4"/>
  <c r="C72" i="4"/>
  <c r="C10" i="4"/>
  <c r="C9" i="4" s="1"/>
  <c r="C49" i="4"/>
  <c r="C68" i="4"/>
  <c r="C79" i="4"/>
  <c r="C59" i="4"/>
  <c r="C102" i="4"/>
  <c r="C47" i="4"/>
  <c r="C42" i="4"/>
  <c r="F86" i="4"/>
  <c r="C122" i="4"/>
  <c r="C121" i="4" s="1"/>
  <c r="E46" i="4" l="1"/>
  <c r="D130" i="4"/>
  <c r="D129" i="4" s="1"/>
  <c r="D128" i="4" s="1"/>
  <c r="D127" i="4" s="1"/>
  <c r="C109" i="4"/>
  <c r="C108" i="4" s="1"/>
  <c r="C107" i="4" s="1"/>
  <c r="E58" i="4"/>
  <c r="D46" i="4"/>
  <c r="E109" i="4"/>
  <c r="E108" i="4" s="1"/>
  <c r="E107" i="4" s="1"/>
  <c r="E8" i="4"/>
  <c r="E7" i="4" s="1"/>
  <c r="D58" i="4"/>
  <c r="G8" i="4"/>
  <c r="G7" i="4" s="1"/>
  <c r="C101" i="4"/>
  <c r="F109" i="4"/>
  <c r="F108" i="4" s="1"/>
  <c r="F107" i="4" s="1"/>
  <c r="G58" i="4"/>
  <c r="H8" i="4"/>
  <c r="H7" i="4" s="1"/>
  <c r="H109" i="4"/>
  <c r="H108" i="4" s="1"/>
  <c r="H107" i="4" s="1"/>
  <c r="L100" i="4"/>
  <c r="H58" i="4"/>
  <c r="H46" i="4"/>
  <c r="G109" i="4"/>
  <c r="G108" i="4" s="1"/>
  <c r="G107" i="4" s="1"/>
  <c r="G46" i="4"/>
  <c r="I132" i="4"/>
  <c r="L132" i="4" s="1"/>
  <c r="F45" i="4"/>
  <c r="F37" i="4" s="1"/>
  <c r="I42" i="4"/>
  <c r="L42" i="4" s="1"/>
  <c r="L133" i="4"/>
  <c r="I124" i="4"/>
  <c r="L124" i="4" s="1"/>
  <c r="I123" i="4"/>
  <c r="L123" i="4" s="1"/>
  <c r="I118" i="4"/>
  <c r="I112" i="4"/>
  <c r="L112" i="4" s="1"/>
  <c r="I113" i="4"/>
  <c r="L113" i="4" s="1"/>
  <c r="D122" i="4"/>
  <c r="D121" i="4" s="1"/>
  <c r="D111" i="4"/>
  <c r="D110" i="4" s="1"/>
  <c r="L103" i="4"/>
  <c r="D8" i="4"/>
  <c r="D7" i="4" s="1"/>
  <c r="I10" i="4"/>
  <c r="I9" i="4" s="1"/>
  <c r="L9" i="4" s="1"/>
  <c r="I79" i="4"/>
  <c r="L79" i="4" s="1"/>
  <c r="L80" i="4"/>
  <c r="I47" i="4"/>
  <c r="L47" i="4" s="1"/>
  <c r="L48" i="4"/>
  <c r="C58" i="4"/>
  <c r="C97" i="4"/>
  <c r="C96" i="4" s="1"/>
  <c r="C39" i="4"/>
  <c r="C38" i="4" s="1"/>
  <c r="C89" i="4"/>
  <c r="C88" i="4" s="1"/>
  <c r="C87" i="4" s="1"/>
  <c r="C86" i="4" s="1"/>
  <c r="C20" i="4"/>
  <c r="C8" i="4" s="1"/>
  <c r="C7" i="4" s="1"/>
  <c r="I68" i="4"/>
  <c r="L68" i="4" s="1"/>
  <c r="I61" i="4"/>
  <c r="L61" i="4" s="1"/>
  <c r="C54" i="4"/>
  <c r="C46" i="4" s="1"/>
  <c r="E45" i="4" l="1"/>
  <c r="E37" i="4" s="1"/>
  <c r="E6" i="4" s="1"/>
  <c r="E5" i="4" s="1"/>
  <c r="D45" i="4"/>
  <c r="D37" i="4" s="1"/>
  <c r="D6" i="4" s="1"/>
  <c r="C95" i="4"/>
  <c r="I130" i="4"/>
  <c r="L130" i="4" s="1"/>
  <c r="H45" i="4"/>
  <c r="H37" i="4" s="1"/>
  <c r="L134" i="4"/>
  <c r="G45" i="4"/>
  <c r="G37" i="4" s="1"/>
  <c r="G6" i="4" s="1"/>
  <c r="G5" i="4" s="1"/>
  <c r="L115" i="4"/>
  <c r="L43" i="4"/>
  <c r="I122" i="4"/>
  <c r="L122" i="4" s="1"/>
  <c r="L126" i="4"/>
  <c r="L125" i="4"/>
  <c r="I117" i="4"/>
  <c r="I116" i="4" s="1"/>
  <c r="L118" i="4"/>
  <c r="L119" i="4"/>
  <c r="I111" i="4"/>
  <c r="L111" i="4" s="1"/>
  <c r="L114" i="4"/>
  <c r="D109" i="4"/>
  <c r="D108" i="4" s="1"/>
  <c r="D107" i="4" s="1"/>
  <c r="I59" i="4"/>
  <c r="L59" i="4" s="1"/>
  <c r="L60" i="4"/>
  <c r="I93" i="4"/>
  <c r="L94" i="4"/>
  <c r="I72" i="4"/>
  <c r="L72" i="4" s="1"/>
  <c r="L73" i="4"/>
  <c r="I40" i="4"/>
  <c r="L41" i="4"/>
  <c r="I49" i="4"/>
  <c r="L49" i="4" s="1"/>
  <c r="L50" i="4"/>
  <c r="I20" i="4"/>
  <c r="L20" i="4" s="1"/>
  <c r="L21" i="4"/>
  <c r="L10" i="4"/>
  <c r="I104" i="4"/>
  <c r="L105" i="4"/>
  <c r="C45" i="4"/>
  <c r="C37" i="4" s="1"/>
  <c r="H6" i="4" l="1"/>
  <c r="H5" i="4" s="1"/>
  <c r="K3" i="4" s="1"/>
  <c r="I129" i="4"/>
  <c r="L129" i="4" s="1"/>
  <c r="I121" i="4"/>
  <c r="L121" i="4" s="1"/>
  <c r="L117" i="4"/>
  <c r="L116" i="4"/>
  <c r="I110" i="4"/>
  <c r="L110" i="4" s="1"/>
  <c r="D5" i="4"/>
  <c r="I89" i="4"/>
  <c r="L90" i="4"/>
  <c r="I97" i="4"/>
  <c r="L98" i="4"/>
  <c r="I58" i="4"/>
  <c r="L58" i="4" s="1"/>
  <c r="I39" i="4"/>
  <c r="L40" i="4"/>
  <c r="I92" i="4"/>
  <c r="L92" i="4" s="1"/>
  <c r="L93" i="4"/>
  <c r="I29" i="4"/>
  <c r="L30" i="4"/>
  <c r="I54" i="4"/>
  <c r="I46" i="4" s="1"/>
  <c r="L46" i="4" s="1"/>
  <c r="L56" i="4"/>
  <c r="I101" i="4"/>
  <c r="L101" i="4" s="1"/>
  <c r="L104" i="4"/>
  <c r="C6" i="4"/>
  <c r="C5" i="4" s="1"/>
  <c r="F6" i="4"/>
  <c r="F5" i="4" s="1"/>
  <c r="L29" i="4" l="1"/>
  <c r="I28" i="4"/>
  <c r="I128" i="4"/>
  <c r="I127" i="4" s="1"/>
  <c r="L127" i="4" s="1"/>
  <c r="I109" i="4"/>
  <c r="I108" i="4" s="1"/>
  <c r="I96" i="4"/>
  <c r="L96" i="4" s="1"/>
  <c r="L97" i="4"/>
  <c r="I38" i="4"/>
  <c r="L38" i="4" s="1"/>
  <c r="L39" i="4"/>
  <c r="I88" i="4"/>
  <c r="L89" i="4"/>
  <c r="L54" i="4"/>
  <c r="I45" i="4"/>
  <c r="L128" i="4" l="1"/>
  <c r="L109" i="4"/>
  <c r="I95" i="4"/>
  <c r="L95" i="4" s="1"/>
  <c r="I87" i="4"/>
  <c r="L88" i="4"/>
  <c r="I107" i="4"/>
  <c r="L108" i="4"/>
  <c r="L28" i="4"/>
  <c r="I8" i="4"/>
  <c r="L45" i="4"/>
  <c r="I37" i="4"/>
  <c r="L37" i="4" s="1"/>
  <c r="I86" i="4" l="1"/>
  <c r="L86" i="4" s="1"/>
  <c r="L87" i="4"/>
  <c r="I7" i="4"/>
  <c r="L7" i="4" s="1"/>
  <c r="L8" i="4"/>
  <c r="I6" i="4" l="1"/>
  <c r="I5" i="4" s="1"/>
</calcChain>
</file>

<file path=xl/sharedStrings.xml><?xml version="1.0" encoding="utf-8"?>
<sst xmlns="http://schemas.openxmlformats.org/spreadsheetml/2006/main" count="815" uniqueCount="305">
  <si>
    <t/>
  </si>
  <si>
    <t>UEJ: 02-14-01 AGENCIA DE RENOVACIÓN DEL TERRITORIO ART - GESTIÓN GENERAL</t>
  </si>
  <si>
    <t>CONCEPTO</t>
  </si>
  <si>
    <t>GASTOS DE PERSONAL</t>
  </si>
  <si>
    <t>SALARIO</t>
  </si>
  <si>
    <t>SUELDO BÁSICO</t>
  </si>
  <si>
    <t>PRIMA TÉCNICA SALARIAL</t>
  </si>
  <si>
    <t>SUBSIDIO DE ALIMENTACIÓN</t>
  </si>
  <si>
    <t>AUXILIO DE TRANSPORTE</t>
  </si>
  <si>
    <t>PRIMA DE SERVICIO</t>
  </si>
  <si>
    <t>BONIFICACIÓN POR SERVICIOS PRESTADOS</t>
  </si>
  <si>
    <t>HORAS EXTRAS, DOMINICALES, FESTIVOS Y RECARGOS</t>
  </si>
  <si>
    <t>PRIMA DE NAVIDAD</t>
  </si>
  <si>
    <t>PRIMA DE VACACIONES</t>
  </si>
  <si>
    <t>CONTRIBUCIONES INHERENTES A LA NÓMINA</t>
  </si>
  <si>
    <t xml:space="preserve">AUXILIO DE CESANTÍAS </t>
  </si>
  <si>
    <t>APORTES GENERALES AL SISTEMA DE RIESGOS LABORALES</t>
  </si>
  <si>
    <t>APORTES AL ICBF</t>
  </si>
  <si>
    <t>APORTES AL SENA</t>
  </si>
  <si>
    <t>REMUNERACIONES NO CONSTITUTIVAS DE FACTOR SALARIAL</t>
  </si>
  <si>
    <t>VACACIONES</t>
  </si>
  <si>
    <t>INDEMNIZACIÓN POR VACACIONES</t>
  </si>
  <si>
    <t>BONIFICACIÓN ESPECIAL DE RECREACIÓN</t>
  </si>
  <si>
    <t>PRIMA TÉCNICA NO SALARIAL</t>
  </si>
  <si>
    <t>PRIMA DE COORDINACIÓN</t>
  </si>
  <si>
    <t>BONIFICACIÓN DE DIRECCIÓN</t>
  </si>
  <si>
    <t>ADQUISICIÓN DE BIENES  Y SERVICIOS</t>
  </si>
  <si>
    <t>MAQUINARIA Y APARATOS ELÉCTRICOS</t>
  </si>
  <si>
    <t>PRODUCTOS DE HORNOS DE COQUE; PRODUCTOS DE REFINACIÓN DE PETRÓLEO Y COMBUSTIBLE NUCLEAR</t>
  </si>
  <si>
    <t>EQUIPO Y APARATOS DE RADIO, TELEVISIÓN Y COMUNICACIONES</t>
  </si>
  <si>
    <t>SERVICIOS DE CONSTRUCCIÓN</t>
  </si>
  <si>
    <t>ALOJAMIENTO; SERVICIOS DE SUMINISTROS DE COMIDAS Y BEBIDAS</t>
  </si>
  <si>
    <t>SERVICIOS DE TRANSPORTE DE PASAJEROS</t>
  </si>
  <si>
    <t>SERVICIOS DE TRANSPORTE DE CARGA</t>
  </si>
  <si>
    <t>SERVICIOS DE APOYO AL TRANSPORTE</t>
  </si>
  <si>
    <t>SERVICIOS POSTALES Y DE MENSAJERÍA</t>
  </si>
  <si>
    <t>SERVICIOS DE DISTRIBUCIÓN DE ELECTRICIDAD, GAS Y AGUA (POR CUENTA PROPIA)</t>
  </si>
  <si>
    <t>SERVICIOS FINANCIEROS Y SERVICIOS CONEXOS</t>
  </si>
  <si>
    <t>SERVICIOS INMOBILIARIOS</t>
  </si>
  <si>
    <t>SERVICIOS DE ARRENDAMIENTO O ALQUILER SIN OPERARIO</t>
  </si>
  <si>
    <t>SERVICIOS JURÍDICOS Y CONTABLES</t>
  </si>
  <si>
    <t>SERVICIOS DE TELECOMUNICACIONES, TRANSMISIÓN Y SUMINISTRO DE INFORMACIÓN</t>
  </si>
  <si>
    <t>SERVICIOS DE SOPORTE</t>
  </si>
  <si>
    <t>SERVICIOS DE MANTENIMIENTO, REPARACIÓN E INSTALACIÓN (EXCEPTO SERVICIOS DE CONSTRUCCIÓN)</t>
  </si>
  <si>
    <t>OTROS SERVICIOS DE FABRICACIÓN; SERVICIOS DE EDICIÓN, IMPRESIÓN Y REPRODUCCIÓN; SERVICIOS DE RECUPERACIÓN DE MATERIALES</t>
  </si>
  <si>
    <t>SERVICIOS DE EDUCACIÓN</t>
  </si>
  <si>
    <t>SERVICIOS PARA EL CUIDADO DE LA SALUD HUMANA Y SERVICIOS SOCIALES</t>
  </si>
  <si>
    <t>SERVICIOS DE ALCANTARILLADO, RECOLECCIÓN, TRATAMIENTO Y DISPOSICIÓN DE DESECHOS Y OTROS SERVICIOS DE SANEAMIENTO AMBIENTAL</t>
  </si>
  <si>
    <t>OTROS SERVICIOS</t>
  </si>
  <si>
    <t>VIÁTICOS DE LOS FUNCIONARIOS EN COMISIÓN</t>
  </si>
  <si>
    <t>TRANSFERENCIAS CORRIENTES</t>
  </si>
  <si>
    <t>INCAPACIDADES (NO DE PENSIONES)</t>
  </si>
  <si>
    <t>LICENCIAS DE MATERNIDAD Y PATERNIDAD (NO DE PENSIONES)</t>
  </si>
  <si>
    <t>10</t>
  </si>
  <si>
    <t>SENTENCIAS</t>
  </si>
  <si>
    <t>GASTOS POR TRIBUTOS, MULTAS, SANCIONES E INTERESES DE MORA</t>
  </si>
  <si>
    <t>IMPUESTO SOBRE VEHÍCULOS AUTOMOTORES</t>
  </si>
  <si>
    <t>SANCIONES ADMINISTRATIVAS</t>
  </si>
  <si>
    <t>IMPUESTOS, CONTRIBUCIONES Y TASAS</t>
  </si>
  <si>
    <t>OPTIMIZACION DE LA MEDICION DEL AVANCE EN LA IMPLEMENTACION DE LOS PDET  NACIONAL</t>
  </si>
  <si>
    <t>TRANSF. CTES. - SERVICIO DE APOYO FINANCIERO PARA LA IMPLEMENTACIÓN DE PROYECTOS - CONTRIBUCIÓN AL CIERRE DE BRECHAS A TRAVÉS DE LA IMPLEMENTACIÓN DE PROYECTOS PARA LA TRANSFORMACIÓN Y LA VIDA EN LOS TERRITORIOS PDET  NACIONAL</t>
  </si>
  <si>
    <t>CONTRIBUCIÓN AL CIERRE DE BRECHAS A TRAVÉS DE LA IMPLEMENTACIÓN DE PROYECTOS PARA LA TRANSFORMACIÓN Y LA VIDA EN LOS TERRITORIOS PDET  NACIONAL</t>
  </si>
  <si>
    <t>ADQUIS. DE BYS - DOCUMENTOS DE LINEAMIENTOS TÉCNICOS - FORTALECIMIENTO DE LAS HERRAMIENTAS TECNOLÓGICAS PARA EL CUMPLIMIENTO Y SOPORTE DE LOS LINEAMIENTOS ESTABLECIDOS POR EL GOBIERNO EN MATERIA DE TECNOLOGÍAS DE LA INFORMACIÓN  NACIONAL</t>
  </si>
  <si>
    <t>ADQUIS. DE BYS - SERVICIOS TECNOLÓGICOS - FORTALECIMIENTO DE LAS HERRAMIENTAS TECNOLÓGICAS PARA EL CUMPLIMIENTO Y SOPORTE DE LOS LINEAMIENTOS ESTABLECIDOS POR EL GOBIERNO EN MATERIA DE TECNOLOGÍAS DE LA INFORMACIÓN  NACIONAL</t>
  </si>
  <si>
    <t>FORTALECIMIENTO DE LAS HERRAMIENTAS TECNOLÓGICAS PARA EL CUMPLIMIENTO Y SOPORTE DE LOS LINEAMIENTOS ESTABLECIDOS POR EL GOBIERNO EN MATERIA DE TECNOLOGÍAS DE LA INFORMACIÓN  NACIONAL</t>
  </si>
  <si>
    <t>FINANCIEROS</t>
  </si>
  <si>
    <t>APORTES A LA SEGURIDAD SOCIAL EN PENSIONES</t>
  </si>
  <si>
    <t>APORTES A LA SEGURIDAD SOCIAL EN SALUD</t>
  </si>
  <si>
    <t>APORTES A CAJAS DE COMPENSACIÓN FAMILIAR</t>
  </si>
  <si>
    <t>MUEBLES, INSTRUMENTOS MUSICALES, ARTÍCULOS DE DEPORTE Y ANTIGÜEDADES</t>
  </si>
  <si>
    <t>DOTACIÓN (PRENDAS DE VESTIR Y CALZADO)</t>
  </si>
  <si>
    <t>PASTA O PULPA, PAPEL Y PRODUCTOS DE PAPEL; IMPRESOS Y ARTÍCULOS SIMILARES</t>
  </si>
  <si>
    <t>SERVICIOS PROFESIONALES, CIENTÍFICOS Y TÉCNICOS (EXCEPTO LOS SERVICIOS DE INVESTIGACION, URBANISMO, JURÍDICOS Y DE CONTABILIDAD)</t>
  </si>
  <si>
    <t>SERVICIOS RECREATIVOS, CULTURALES Y DEPORTIVOS</t>
  </si>
  <si>
    <t>PLANTA DE PERSONAL PERMANENTE</t>
  </si>
  <si>
    <t>FACTORES SALARIALES COMUNES</t>
  </si>
  <si>
    <t>PRESTACIONES SOCIALES SEGÚN DEFINICIÓN LEGAL</t>
  </si>
  <si>
    <t>ADQUISICIÓN DE ACTIVOS NO FINANCIEROS</t>
  </si>
  <si>
    <t>ACTIVOS FIJOS</t>
  </si>
  <si>
    <t>ACTIVOS FIJOS NO CLASIFICADOS COMO MAQUINARIA Y EQUIPO</t>
  </si>
  <si>
    <t>MAQUINARIA Y EQUIPO</t>
  </si>
  <si>
    <t>ADQUISICIONES DIFERENTES DE ACTIVOS</t>
  </si>
  <si>
    <t>MATERIALES Y SUMINISTROS</t>
  </si>
  <si>
    <t>PRODUCTOS ALIMENTICIOS, BEBIDAS Y TABACO; TEXTILES, PRENDAS DE VESTIR Y PRODUCTOS DE CUERO</t>
  </si>
  <si>
    <t>OTROS BIENES TRANSPORTABLES (EXCEPTO PRODUCTOS METÁLICOS, MAQUINARIA Y EQUIPO)</t>
  </si>
  <si>
    <t>PRODUCTOS METÁLICOS Y PAQUETES DE SOFTWARE</t>
  </si>
  <si>
    <t>ADQUISICIÓN DE SERVICIOS</t>
  </si>
  <si>
    <t>SERVICIOS DE LA CONSTRUCCIÓN</t>
  </si>
  <si>
    <t>COMERCIO Y DISTRIBUCIÓN; ALOJAMIENTO; SERVICIOS DE SUMINISTRO DE COMIDAS Y BEBIDAS; SERVICIOS DE TRANSPORTE; Y SERVICIOS DE DISTRIBUCIÓN DE ELECTRICIDAD, GAS Y AGUA</t>
  </si>
  <si>
    <t>SERVICIOS FINANCIEROS Y SERVICIOS CONEXOS, SERVICIOS INMOBILIARIOS Y SERVICIOS DE ARRENDAMIENTO Y LEASING</t>
  </si>
  <si>
    <t>SERVICIOS PRESTADOS A LAS EMPRESAS Y SERVICIOS DE PRODUCCIÓN</t>
  </si>
  <si>
    <t>SERVICIOS PARA LA COMUNIDAD, SOCIALES Y PERSONALES</t>
  </si>
  <si>
    <t>PRESTACIONES PARA CUBRIR RIESGOS SOCIALES</t>
  </si>
  <si>
    <t>PRESTACIONES SOCIALES RELACIONADAS CON EL EMPLEO</t>
  </si>
  <si>
    <t>INCAPACIDADES Y LICENCIAS DE MATERNIDAD Y PATERNIDAD (NO DE PENSIONES)</t>
  </si>
  <si>
    <t>SENTENCIAS Y CONCILIACIONES</t>
  </si>
  <si>
    <t>FALLOS NACIONALES</t>
  </si>
  <si>
    <t>IMPUESTOS</t>
  </si>
  <si>
    <t>IMPUESTOS TERRITORIALES</t>
  </si>
  <si>
    <t>CONTRIBUCIONES</t>
  </si>
  <si>
    <t>CUOTA DE FISCALIZACIÓN Y AUDITAJE</t>
  </si>
  <si>
    <t>MULTAS, SANCIONES E INTERESES DE MORA</t>
  </si>
  <si>
    <t>MULTAS Y SANCIONES</t>
  </si>
  <si>
    <t>INTERESES DE MORA</t>
  </si>
  <si>
    <t>RENOVACIÓN TERRITORIAL PARA EL DESARROLLO INTEGRAL DE LAS ZONAS RURALES AFECTADAS POR EL CONFLICTO ARMADO</t>
  </si>
  <si>
    <t>INTERSUBSECTORIAL GOBIERNO</t>
  </si>
  <si>
    <t>5. CONVERGENCIA REGIONAL / J. INTEGRACIÓN DE LOS TERRITORIOS MÁS AFECTADOS POR EL CONFLICTO A LAS APUESTAS ESTRATÉGICAS DE DESARROLLO REGIONAL DE ACUERDO CON LA REFORMA RURAL INTEGRAL</t>
  </si>
  <si>
    <t>SERVICIO DE APOYO AL FORTALECIMIENTO DE CAPACIDADES TERRITORIALES EN LOS MUNICIPIOS PDET</t>
  </si>
  <si>
    <t>DOCUMENTOS DE SEGUIMIENTO Y PROSPECTIVA</t>
  </si>
  <si>
    <t>SERVICIOS DE INFORMACIÓN IMPLEMENTADOS</t>
  </si>
  <si>
    <t>ADQUIS. DE BYS - DOCUMENTOS DE SEGUIMIENTO Y PROSPECTIVA - OPTIMIZACIÓN DE LA MEDICION DEL AVANCE EN LA IMPLEMENTACION DE LOS PDET NACIONAL</t>
  </si>
  <si>
    <t>ADQUIS. DE BYS - SERVICIOS DE INFORMACIÓN IMPLEMENTADOS - OPTIMIZACIÓN DE LA MEDICION DEL AVANCE EN LA IMPLEMENTACION DE LOS PDET NACIONAL</t>
  </si>
  <si>
    <t>SERVICIO DE APOYO FINANCIERO PARA LA IMPLEMENTACIÓN DE PROYECTOS</t>
  </si>
  <si>
    <t>FORTALECIMIENTO Y APOYO A LA GESTIÓN INSTITUCIONAL DEL SECTOR PRESIDENCIA</t>
  </si>
  <si>
    <t>5. CONVERGENCIA REGIONAL / B. ENTIDADES PÚBLICAS TERRITORIALES Y NACIONALES FORTALECIDAS</t>
  </si>
  <si>
    <t>DOCUMENTOS DE LINEAMIENTOS TÉCNICOS</t>
  </si>
  <si>
    <t>SERVICIOS TECNOLÓGICOS</t>
  </si>
  <si>
    <t>RUBRO</t>
  </si>
  <si>
    <t>A-01</t>
  </si>
  <si>
    <t>A-01-01</t>
  </si>
  <si>
    <t>A-01-01-01</t>
  </si>
  <si>
    <t>A-01-01-01-001</t>
  </si>
  <si>
    <t>A-01-01-01-001-001</t>
  </si>
  <si>
    <t>A-01-01-01-001-003</t>
  </si>
  <si>
    <t>A-01-01-01-001-004</t>
  </si>
  <si>
    <t>A-01-01-01-001-005</t>
  </si>
  <si>
    <t>A-01-01-01-001-006</t>
  </si>
  <si>
    <t>A-01-01-01-001-007</t>
  </si>
  <si>
    <t>A-01-01-01-001-008</t>
  </si>
  <si>
    <t>A-01-01-01-001-009</t>
  </si>
  <si>
    <t>A-01-01-01-001-010</t>
  </si>
  <si>
    <t>A-01-01-02</t>
  </si>
  <si>
    <t>A-01-01-02-001</t>
  </si>
  <si>
    <t>A-01-01-02-002</t>
  </si>
  <si>
    <t>A-01-01-02-003</t>
  </si>
  <si>
    <t>A-01-01-02-004</t>
  </si>
  <si>
    <t>A-01-01-02-005</t>
  </si>
  <si>
    <t>A-01-01-02-006</t>
  </si>
  <si>
    <t>A-01-01-02-007</t>
  </si>
  <si>
    <t>A-01-01-03</t>
  </si>
  <si>
    <t>A-01-01-03-001</t>
  </si>
  <si>
    <t>A-01-01-03-001-001</t>
  </si>
  <si>
    <t>A-01-01-03-001-002</t>
  </si>
  <si>
    <t>A-01-01-03-001-003</t>
  </si>
  <si>
    <t>A-01-01-03-002</t>
  </si>
  <si>
    <t>A-01-01-03-016</t>
  </si>
  <si>
    <t>A-01-01-03-030</t>
  </si>
  <si>
    <t>A-02</t>
  </si>
  <si>
    <t>A-02-01</t>
  </si>
  <si>
    <t>A-02-01-01</t>
  </si>
  <si>
    <t>A-02-01-01-003</t>
  </si>
  <si>
    <t>A-02-01-01-003-008</t>
  </si>
  <si>
    <t>A-02-01-01-004</t>
  </si>
  <si>
    <t>A-02-01-01-004-006</t>
  </si>
  <si>
    <t>A-02-01-01-004-007</t>
  </si>
  <si>
    <t>A-02-02</t>
  </si>
  <si>
    <t>A-02-02-01</t>
  </si>
  <si>
    <t>A-02-02-01-002</t>
  </si>
  <si>
    <t>A-02-02-01-002-008</t>
  </si>
  <si>
    <t>A-02-02-01-003</t>
  </si>
  <si>
    <t>A-02-02-01-003-002</t>
  </si>
  <si>
    <t>A-02-02-01-003-003</t>
  </si>
  <si>
    <t>A-02-02-01-003-005</t>
  </si>
  <si>
    <t>A-02-02-01-003-008</t>
  </si>
  <si>
    <t>A-02-02-01-004</t>
  </si>
  <si>
    <t>A-02-02-01-004-005</t>
  </si>
  <si>
    <t>A-02-02-01-004-006</t>
  </si>
  <si>
    <t>A-02-02-01-004-007</t>
  </si>
  <si>
    <t>A-02-02-02</t>
  </si>
  <si>
    <t>A-02-02-02-005</t>
  </si>
  <si>
    <t>A-02-02-02-005-004</t>
  </si>
  <si>
    <t>A-02-02-02-006</t>
  </si>
  <si>
    <t>A-02-02-02-006-003</t>
  </si>
  <si>
    <t>A-02-02-02-006-004</t>
  </si>
  <si>
    <t>A-02-02-02-006-005</t>
  </si>
  <si>
    <t>A-02-02-02-006-007</t>
  </si>
  <si>
    <t>A-02-02-02-006-008</t>
  </si>
  <si>
    <t>A-02-02-02-006-009</t>
  </si>
  <si>
    <t>A-02-02-02-007</t>
  </si>
  <si>
    <t>A-02-02-02-007-001</t>
  </si>
  <si>
    <t>A-02-02-02-007-002</t>
  </si>
  <si>
    <t>A-02-02-02-007-003</t>
  </si>
  <si>
    <t>A-02-02-02-008</t>
  </si>
  <si>
    <t>A-02-02-02-008-002</t>
  </si>
  <si>
    <t>A-02-02-02-008-003</t>
  </si>
  <si>
    <t>A-02-02-02-008-004</t>
  </si>
  <si>
    <t>A-02-02-02-008-005</t>
  </si>
  <si>
    <t>A-02-02-02-008-007</t>
  </si>
  <si>
    <t>A-02-02-02-008-009</t>
  </si>
  <si>
    <t>A-02-02-02-009</t>
  </si>
  <si>
    <t>A-02-02-02-009-002</t>
  </si>
  <si>
    <t>A-02-02-02-009-003</t>
  </si>
  <si>
    <t>A-02-02-02-009-004</t>
  </si>
  <si>
    <t>A-02-02-02-009-006</t>
  </si>
  <si>
    <t>A-02-02-02-009-007</t>
  </si>
  <si>
    <t>A-02-02-02-010</t>
  </si>
  <si>
    <t>A-03</t>
  </si>
  <si>
    <t>A-03-04</t>
  </si>
  <si>
    <t>A-03-04-02</t>
  </si>
  <si>
    <t>A-03-04-02-012</t>
  </si>
  <si>
    <t>A-03-04-02-012-001</t>
  </si>
  <si>
    <t>A-03-04-02-012-002</t>
  </si>
  <si>
    <t>A-03-10</t>
  </si>
  <si>
    <t>A-03-10-01</t>
  </si>
  <si>
    <t>A-03-10-01-001</t>
  </si>
  <si>
    <t>A-08</t>
  </si>
  <si>
    <t>A-08-01</t>
  </si>
  <si>
    <t>A-08-01-02</t>
  </si>
  <si>
    <t>A-08-01-02-006</t>
  </si>
  <si>
    <t>A-08-04</t>
  </si>
  <si>
    <t>A-08-04-01</t>
  </si>
  <si>
    <t>A-08-05</t>
  </si>
  <si>
    <t>A-08-05-01</t>
  </si>
  <si>
    <t>A-08-05-01-003</t>
  </si>
  <si>
    <t>A-08-05-02</t>
  </si>
  <si>
    <t>A-08-05-02-001</t>
  </si>
  <si>
    <t>A-08-05-02-002</t>
  </si>
  <si>
    <t>C-0212</t>
  </si>
  <si>
    <t>C-0212-1000</t>
  </si>
  <si>
    <t>C-0212-1000-11</t>
  </si>
  <si>
    <t>C-0212-1000-11-51202J</t>
  </si>
  <si>
    <t>C-0212-1000-11-51202J-0212025</t>
  </si>
  <si>
    <t>C-0212-1000-11-51202J-0212026</t>
  </si>
  <si>
    <t>C-0212-1000-11-51202J-0212025-02</t>
  </si>
  <si>
    <t>C-0212-1000-11-51202J-0212026-02</t>
  </si>
  <si>
    <t>C-0212-1000-12</t>
  </si>
  <si>
    <t>C-0212-1000-12-51202J-0212030</t>
  </si>
  <si>
    <t>C-0212-1000-12-51202J</t>
  </si>
  <si>
    <t>C-0212-1000-12-51202J-0212030-03</t>
  </si>
  <si>
    <t>C-0212-1000-13</t>
  </si>
  <si>
    <t>C-0212-1000-13-51202J</t>
  </si>
  <si>
    <t>C-0212-1000-13-51202J-0212010</t>
  </si>
  <si>
    <t>C-0212-1000-13-51202J-0212027</t>
  </si>
  <si>
    <t>C-0212-1000-13-51202J-0212010-02</t>
  </si>
  <si>
    <t>C-0212-1000-13-51202J-0212027-02</t>
  </si>
  <si>
    <t>C-0299</t>
  </si>
  <si>
    <t>C-0299-1000</t>
  </si>
  <si>
    <t>C-0299-1000-1</t>
  </si>
  <si>
    <t>C-0299-1000-1-53105B</t>
  </si>
  <si>
    <t>C-0299-1000-1-53105B-0299054</t>
  </si>
  <si>
    <t>C-0299-1000-1-53105B-0299066</t>
  </si>
  <si>
    <t>C-0299-1000-1-53105B-0299054-02</t>
  </si>
  <si>
    <t>C-0299-1000-1-53105B-0299066-02</t>
  </si>
  <si>
    <t>OTROS PRODUCTOS QUÍMICOS; FIBRAS ARTIFICIALES (O FIBRAS INDUSTRIALES HECHAS POR EL HOMBRE)</t>
  </si>
  <si>
    <t>OTROS BIENES TRANSPORTABLES N.C.P.</t>
  </si>
  <si>
    <t>MAQUINARIA DE OFICINA, CONTABILIDAD E INFORMÁTICA</t>
  </si>
  <si>
    <t>APOYO A LA IMPLEMENTACIÓN DE LOS PLANES DE ACCIÓN PARA LA TRANSFORMACIÓN REGIONAL - PATR ACTUALIZADOS EN EL MARCO DE LOS PROGRAMAS DE DESARROLLO CON ENFOQUE TERRITORIAL - PDET A NIVEL  NACIONAL</t>
  </si>
  <si>
    <t>5. CONVERGENCIA REGIONAL / J. INTEGRACIÓN DE LOS TERRITORIOS MÁS AFECTADOS POR EL CONFLICTO A LAS APUESTAS ESTRATÉGICAS DE DESARROLLO REGIONAL DE ACUERDO CON LA REFORMA RURAL INTEGRAL - [PREVIO CONCEPTO  DNP]</t>
  </si>
  <si>
    <t>SERVICIO DE ASISTENCIA TÉCNICA</t>
  </si>
  <si>
    <t>ADQUIS. DE BYS - SERVICIO DE APOYO AL FORTALECIMIENTO DE CAPACIDADES TERRITORIALES EN LOS MUNICIPIOS PDET - APOYO A LA IMPLEMENTACIÓN DE LOS PLANES DE ACCIÓN PARA LA TRANSFORMACIÓN REGIONAL - PATR ACTUALIZADOS EN EL MARCO DE LOS PROGRAMAS DE DESARRO</t>
  </si>
  <si>
    <t>ADQUIS. DE BYS - SERVICIO DE ASISTENCIA TÉCNICA - APOYO A LA IMPLEMENTACIÓN DE LOS PLANES DE ACCIÓN PARA LA TRANSFORMACIÓN REGIONAL - PATR ACTUALIZADOS EN EL MARCO DE LOS PROGRAMAS DE DESARROLLO CON ENFOQUE TERRITORIAL - PDET A NIVEL  NACIONAL</t>
  </si>
  <si>
    <t>C - GASTOS DE INVERSIÓN</t>
  </si>
  <si>
    <t>ADICIONES</t>
  </si>
  <si>
    <t>REDUCCIONES</t>
  </si>
  <si>
    <t>BLOQUEOS</t>
  </si>
  <si>
    <t>CONTRACRÉDITO</t>
  </si>
  <si>
    <t>CRÉDITO</t>
  </si>
  <si>
    <t>TOTAL PRESUPUESTO 2025</t>
  </si>
  <si>
    <t>VIGENCIA FISCAL: 2025</t>
  </si>
  <si>
    <t>A - GASTOS DE FUNCIONAMIENTO</t>
  </si>
  <si>
    <t>VALIDACIÓN</t>
  </si>
  <si>
    <t>11</t>
  </si>
  <si>
    <t>APROP. VIGENTE</t>
  </si>
  <si>
    <t>POSICIÓN CATALOGO DEL GASTO</t>
  </si>
  <si>
    <t>RECURSO</t>
  </si>
  <si>
    <t>FUENTE</t>
  </si>
  <si>
    <t>SITUACION</t>
  </si>
  <si>
    <t>Apropiación Inicial</t>
  </si>
  <si>
    <t>Valor Adiciones</t>
  </si>
  <si>
    <t>Valor reducciones</t>
  </si>
  <si>
    <t>Valor Créditos</t>
  </si>
  <si>
    <t>Valor Contracréditos</t>
  </si>
  <si>
    <t>Apropiación Vigente</t>
  </si>
  <si>
    <t>Apropiación Desagregada</t>
  </si>
  <si>
    <t>Apropiación Asignada</t>
  </si>
  <si>
    <t>Valor Bloqueo Apr Condici por Distrib</t>
  </si>
  <si>
    <t>Valor Bloqueo Apr Condicionada</t>
  </si>
  <si>
    <t>Valor Bloqueo  Rec de Financiamiento</t>
  </si>
  <si>
    <t>Valor Bloqueo  Est Red /  Aplazam</t>
  </si>
  <si>
    <t>Mayor Valor de Bloqueo</t>
  </si>
  <si>
    <t>Valor Aplazado Disponible</t>
  </si>
  <si>
    <t>Valor Aplazado Bloqueado</t>
  </si>
  <si>
    <t>Apropiación Certificada</t>
  </si>
  <si>
    <t>Apropiación Disponible</t>
  </si>
  <si>
    <t>Valor Bloqueo de CDPs</t>
  </si>
  <si>
    <t>Modificaciones Aprobadas CDP</t>
  </si>
  <si>
    <t>Valor Solicitudes de Dist Acum</t>
  </si>
  <si>
    <t>Valor Solicitudes sin Aprobación</t>
  </si>
  <si>
    <t>Nación</t>
  </si>
  <si>
    <t>CSF</t>
  </si>
  <si>
    <t>SSF</t>
  </si>
  <si>
    <t>APROPIACIÓN INICIAL</t>
  </si>
  <si>
    <t>APROPIACIÓN VIGENTE</t>
  </si>
  <si>
    <t>CONTEO FILAS</t>
  </si>
  <si>
    <t>CANTIDAD RUBROS INICIALES</t>
  </si>
  <si>
    <t>CONTROL DE RUBROS</t>
  </si>
  <si>
    <t>COMPROBAR</t>
  </si>
  <si>
    <t>RESULTADO</t>
  </si>
  <si>
    <t>C-0212-1000-12-51202JZ</t>
  </si>
  <si>
    <t>5. CONVERGENCIA REGIONAL / J. INTEGRACIÓN DE LOS TERRITORIOS MÁS AFECTADOS POR EL CONFLICTO A LAS APUESTAS ESTRATÉGICAS DE DESARROLLO REGIONAL DE ACUERDO CON LA REFORMA RURAL INTEGRAL / Z. ECI CATATUMBO</t>
  </si>
  <si>
    <t>C-0212-1000-12-51202JZ-0212030-03</t>
  </si>
  <si>
    <t>A-01-01-03-013</t>
  </si>
  <si>
    <t>ESTÍMULOS A LOS EMPLEADOS DEL ESTADO</t>
  </si>
  <si>
    <t>Validacion creditos y contracreditos</t>
  </si>
  <si>
    <r>
      <t>MODIFICACIONES PRESUPUESTALES PERIODO:</t>
    </r>
    <r>
      <rPr>
        <b/>
        <sz val="14"/>
        <rFont val="Arial"/>
        <family val="2"/>
      </rPr>
      <t xml:space="preserve"> JULIO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</si>
</sst>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43" formatCode="_-* #,##0.00_-;\-* #,##0.00_-;_-* &quot;-&quot;??_-;_-@_-"/>
    <numFmt numFmtId="164" formatCode="_-* #,##0_-;\-* #,##0_-;_-* &quot;-&quot;??_-;_-@_-"/>
  </numFmts>
  <fonts count="26" x14ac:knownFonts="1">
    <font>
      <sz val="11"/>
      <color rgb="FF000000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sz val="14"/>
      <color rgb="FF000000"/>
      <name val="Arial"/>
      <family val="2"/>
    </font>
    <font>
      <sz val="14"/>
      <name val="Arial"/>
      <family val="2"/>
    </font>
    <font>
      <sz val="14"/>
      <color rgb="FF000000"/>
      <name val="Arial"/>
      <family val="2"/>
    </font>
    <font>
      <b/>
      <sz val="10"/>
      <name val="Arial"/>
      <family val="2"/>
    </font>
    <font>
      <b/>
      <sz val="10"/>
      <color rgb="FF000000"/>
      <name val="Arial"/>
      <family val="2"/>
    </font>
    <font>
      <b/>
      <sz val="14"/>
      <color theme="0"/>
      <name val="Arial"/>
      <family val="2"/>
    </font>
    <font>
      <b/>
      <sz val="8"/>
      <name val="Arial"/>
      <family val="2"/>
    </font>
    <font>
      <b/>
      <sz val="11"/>
      <color theme="0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sz val="9"/>
      <color rgb="FF000000"/>
      <name val="Arial Narrow"/>
      <family val="2"/>
    </font>
    <font>
      <b/>
      <sz val="9"/>
      <color rgb="FF000000"/>
      <name val="Arial Narrow"/>
      <family val="2"/>
    </font>
    <font>
      <b/>
      <sz val="9"/>
      <color theme="0"/>
      <name val="Arial Narrow"/>
      <family val="2"/>
    </font>
    <font>
      <sz val="11"/>
      <name val="Calibri"/>
      <family val="2"/>
    </font>
    <font>
      <b/>
      <sz val="11"/>
      <color theme="0"/>
      <name val="Arial Narrow"/>
      <family val="2"/>
    </font>
    <font>
      <b/>
      <sz val="12"/>
      <color theme="0"/>
      <name val="Arial Narrow"/>
      <family val="2"/>
    </font>
    <font>
      <b/>
      <sz val="8"/>
      <color rgb="FF000000"/>
      <name val="Arial"/>
    </font>
    <font>
      <sz val="11"/>
      <name val="Calibri"/>
    </font>
    <font>
      <sz val="8"/>
      <color rgb="FF000000"/>
      <name val="Arial"/>
    </font>
    <font>
      <b/>
      <sz val="11"/>
      <name val="Calibri"/>
      <family val="2"/>
    </font>
    <font>
      <sz val="11"/>
      <color rgb="FFFF0000"/>
      <name val="Calibri"/>
      <family val="2"/>
    </font>
    <font>
      <sz val="10"/>
      <color rgb="FF000000"/>
      <name val="Aptos Narrow"/>
      <family val="2"/>
      <scheme val="minor"/>
    </font>
    <font>
      <sz val="10"/>
      <name val="Arial"/>
      <family val="2"/>
    </font>
    <font>
      <b/>
      <sz val="14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rgb="FFDCDCDC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rgb="FFDCDCDC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double">
        <color auto="1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1" fillId="0" borderId="0"/>
    <xf numFmtId="0" fontId="11" fillId="0" borderId="0"/>
  </cellStyleXfs>
  <cellXfs count="117">
    <xf numFmtId="0" fontId="0" fillId="0" borderId="0" xfId="0"/>
    <xf numFmtId="43" fontId="3" fillId="3" borderId="0" xfId="1" applyFont="1" applyFill="1" applyBorder="1" applyAlignment="1">
      <alignment vertical="center" wrapText="1"/>
    </xf>
    <xf numFmtId="0" fontId="6" fillId="4" borderId="2" xfId="0" applyFont="1" applyFill="1" applyBorder="1" applyAlignment="1">
      <alignment horizontal="center" vertical="center" wrapText="1" readingOrder="1"/>
    </xf>
    <xf numFmtId="0" fontId="6" fillId="4" borderId="3" xfId="0" applyFont="1" applyFill="1" applyBorder="1" applyAlignment="1">
      <alignment horizontal="center" vertical="center" wrapText="1" readingOrder="1"/>
    </xf>
    <xf numFmtId="1" fontId="6" fillId="4" borderId="4" xfId="0" applyNumberFormat="1" applyFont="1" applyFill="1" applyBorder="1" applyAlignment="1">
      <alignment horizontal="center" vertical="center" wrapText="1" readingOrder="1"/>
    </xf>
    <xf numFmtId="0" fontId="5" fillId="0" borderId="0" xfId="0" applyFont="1" applyAlignment="1">
      <alignment horizontal="center" vertical="center" wrapText="1"/>
    </xf>
    <xf numFmtId="0" fontId="8" fillId="0" borderId="0" xfId="0" applyFont="1" applyAlignment="1">
      <alignment wrapText="1"/>
    </xf>
    <xf numFmtId="0" fontId="10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13" fillId="5" borderId="2" xfId="0" applyFont="1" applyFill="1" applyBorder="1" applyAlignment="1">
      <alignment horizontal="left" vertical="center" wrapText="1" readingOrder="1"/>
    </xf>
    <xf numFmtId="0" fontId="13" fillId="5" borderId="3" xfId="0" applyFont="1" applyFill="1" applyBorder="1" applyAlignment="1">
      <alignment horizontal="left" vertical="center" wrapText="1" readingOrder="1"/>
    </xf>
    <xf numFmtId="0" fontId="13" fillId="7" borderId="2" xfId="0" applyFont="1" applyFill="1" applyBorder="1" applyAlignment="1">
      <alignment horizontal="left" vertical="center" wrapText="1" readingOrder="1"/>
    </xf>
    <xf numFmtId="0" fontId="13" fillId="7" borderId="3" xfId="0" applyFont="1" applyFill="1" applyBorder="1" applyAlignment="1">
      <alignment horizontal="left" vertical="center" wrapText="1" readingOrder="1"/>
    </xf>
    <xf numFmtId="164" fontId="13" fillId="7" borderId="3" xfId="1" applyNumberFormat="1" applyFont="1" applyFill="1" applyBorder="1" applyAlignment="1">
      <alignment horizontal="right" vertical="center" wrapText="1" readingOrder="1"/>
    </xf>
    <xf numFmtId="0" fontId="0" fillId="0" borderId="0" xfId="0" applyAlignment="1">
      <alignment horizontal="left"/>
    </xf>
    <xf numFmtId="43" fontId="4" fillId="3" borderId="6" xfId="1" applyFont="1" applyFill="1" applyBorder="1" applyAlignment="1">
      <alignment vertical="center" wrapText="1" readingOrder="1"/>
    </xf>
    <xf numFmtId="43" fontId="3" fillId="3" borderId="6" xfId="1" applyFont="1" applyFill="1" applyBorder="1" applyAlignment="1">
      <alignment vertical="center" wrapText="1"/>
    </xf>
    <xf numFmtId="0" fontId="3" fillId="3" borderId="13" xfId="0" applyFont="1" applyFill="1" applyBorder="1" applyAlignment="1">
      <alignment horizontal="right" vertical="center" wrapText="1"/>
    </xf>
    <xf numFmtId="0" fontId="3" fillId="3" borderId="10" xfId="0" applyFont="1" applyFill="1" applyBorder="1" applyAlignment="1">
      <alignment horizontal="right" vertical="center" wrapText="1"/>
    </xf>
    <xf numFmtId="0" fontId="12" fillId="0" borderId="9" xfId="0" applyFont="1" applyBorder="1" applyAlignment="1">
      <alignment horizontal="left" vertical="center" readingOrder="1"/>
    </xf>
    <xf numFmtId="0" fontId="12" fillId="0" borderId="0" xfId="0" applyFont="1" applyAlignment="1">
      <alignment vertical="center" wrapText="1" readingOrder="1"/>
    </xf>
    <xf numFmtId="0" fontId="13" fillId="0" borderId="0" xfId="0" applyFont="1" applyAlignment="1">
      <alignment vertical="center" wrapText="1" readingOrder="1"/>
    </xf>
    <xf numFmtId="164" fontId="13" fillId="7" borderId="4" xfId="1" applyNumberFormat="1" applyFont="1" applyFill="1" applyBorder="1" applyAlignment="1">
      <alignment horizontal="right" vertical="center" wrapText="1" readingOrder="1"/>
    </xf>
    <xf numFmtId="0" fontId="12" fillId="0" borderId="8" xfId="0" applyFont="1" applyBorder="1" applyAlignment="1">
      <alignment horizontal="left" vertical="center" readingOrder="1"/>
    </xf>
    <xf numFmtId="0" fontId="13" fillId="0" borderId="1" xfId="0" applyFont="1" applyBorder="1" applyAlignment="1">
      <alignment vertical="center" wrapText="1" readingOrder="1"/>
    </xf>
    <xf numFmtId="43" fontId="6" fillId="4" borderId="2" xfId="1" applyFont="1" applyFill="1" applyBorder="1" applyAlignment="1">
      <alignment horizontal="center" vertical="center" wrapText="1" readingOrder="1"/>
    </xf>
    <xf numFmtId="164" fontId="13" fillId="7" borderId="2" xfId="1" applyNumberFormat="1" applyFont="1" applyFill="1" applyBorder="1" applyAlignment="1">
      <alignment horizontal="right" vertical="center" wrapText="1" readingOrder="1"/>
    </xf>
    <xf numFmtId="164" fontId="13" fillId="5" borderId="2" xfId="1" applyNumberFormat="1" applyFont="1" applyFill="1" applyBorder="1" applyAlignment="1">
      <alignment horizontal="right" vertical="center" wrapText="1" readingOrder="1"/>
    </xf>
    <xf numFmtId="43" fontId="5" fillId="5" borderId="4" xfId="1" applyFont="1" applyFill="1" applyBorder="1" applyAlignment="1">
      <alignment horizontal="center" vertical="center" wrapText="1"/>
    </xf>
    <xf numFmtId="43" fontId="5" fillId="5" borderId="2" xfId="1" applyFont="1" applyFill="1" applyBorder="1" applyAlignment="1">
      <alignment horizontal="center" vertical="center"/>
    </xf>
    <xf numFmtId="0" fontId="15" fillId="0" borderId="0" xfId="0" applyFont="1"/>
    <xf numFmtId="164" fontId="14" fillId="6" borderId="2" xfId="1" applyNumberFormat="1" applyFont="1" applyFill="1" applyBorder="1" applyAlignment="1">
      <alignment horizontal="right" vertical="center" wrapText="1" readingOrder="1"/>
    </xf>
    <xf numFmtId="164" fontId="13" fillId="5" borderId="2" xfId="1" applyNumberFormat="1" applyFont="1" applyFill="1" applyBorder="1" applyAlignment="1">
      <alignment horizontal="left" vertical="center" wrapText="1" readingOrder="1"/>
    </xf>
    <xf numFmtId="164" fontId="13" fillId="7" borderId="2" xfId="1" applyNumberFormat="1" applyFont="1" applyFill="1" applyBorder="1" applyAlignment="1">
      <alignment horizontal="left" vertical="center" wrapText="1" readingOrder="1"/>
    </xf>
    <xf numFmtId="164" fontId="13" fillId="7" borderId="4" xfId="1" applyNumberFormat="1" applyFont="1" applyFill="1" applyBorder="1" applyAlignment="1">
      <alignment horizontal="left" vertical="center" wrapText="1" readingOrder="1"/>
    </xf>
    <xf numFmtId="164" fontId="13" fillId="5" borderId="4" xfId="1" applyNumberFormat="1" applyFont="1" applyFill="1" applyBorder="1" applyAlignment="1">
      <alignment horizontal="left" vertical="center" wrapText="1" readingOrder="1"/>
    </xf>
    <xf numFmtId="43" fontId="0" fillId="0" borderId="0" xfId="0" applyNumberFormat="1"/>
    <xf numFmtId="43" fontId="0" fillId="0" borderId="0" xfId="0" applyNumberFormat="1" applyAlignment="1">
      <alignment horizontal="left"/>
    </xf>
    <xf numFmtId="43" fontId="5" fillId="5" borderId="3" xfId="1" applyFont="1" applyFill="1" applyBorder="1" applyAlignment="1">
      <alignment horizontal="center" vertical="center"/>
    </xf>
    <xf numFmtId="43" fontId="5" fillId="5" borderId="4" xfId="1" applyFont="1" applyFill="1" applyBorder="1" applyAlignment="1">
      <alignment horizontal="center" vertical="center"/>
    </xf>
    <xf numFmtId="164" fontId="16" fillId="6" borderId="2" xfId="1" applyNumberFormat="1" applyFont="1" applyFill="1" applyBorder="1" applyAlignment="1">
      <alignment horizontal="right" vertical="center" wrapText="1" readingOrder="1"/>
    </xf>
    <xf numFmtId="164" fontId="16" fillId="6" borderId="4" xfId="1" applyNumberFormat="1" applyFont="1" applyFill="1" applyBorder="1" applyAlignment="1">
      <alignment horizontal="right" vertical="center" wrapText="1" readingOrder="1"/>
    </xf>
    <xf numFmtId="164" fontId="17" fillId="6" borderId="5" xfId="1" applyNumberFormat="1" applyFont="1" applyFill="1" applyBorder="1" applyAlignment="1">
      <alignment vertical="center" wrapText="1" readingOrder="1"/>
    </xf>
    <xf numFmtId="164" fontId="17" fillId="6" borderId="13" xfId="1" applyNumberFormat="1" applyFont="1" applyFill="1" applyBorder="1" applyAlignment="1">
      <alignment vertical="center" wrapText="1" readingOrder="1"/>
    </xf>
    <xf numFmtId="0" fontId="19" fillId="0" borderId="0" xfId="0" applyFont="1"/>
    <xf numFmtId="0" fontId="20" fillId="0" borderId="12" xfId="0" applyFont="1" applyBorder="1" applyAlignment="1">
      <alignment vertical="top" readingOrder="1"/>
    </xf>
    <xf numFmtId="0" fontId="18" fillId="8" borderId="12" xfId="0" applyFont="1" applyFill="1" applyBorder="1" applyAlignment="1">
      <alignment horizontal="center" vertical="top" readingOrder="1"/>
    </xf>
    <xf numFmtId="0" fontId="18" fillId="0" borderId="12" xfId="0" applyFont="1" applyBorder="1" applyAlignment="1">
      <alignment vertical="top" readingOrder="1"/>
    </xf>
    <xf numFmtId="0" fontId="18" fillId="0" borderId="12" xfId="0" applyFont="1" applyBorder="1" applyAlignment="1">
      <alignment horizontal="center" vertical="top" readingOrder="1"/>
    </xf>
    <xf numFmtId="164" fontId="13" fillId="5" borderId="3" xfId="1" applyNumberFormat="1" applyFont="1" applyFill="1" applyBorder="1" applyAlignment="1">
      <alignment horizontal="right" vertical="center" wrapText="1" readingOrder="1"/>
    </xf>
    <xf numFmtId="164" fontId="13" fillId="5" borderId="4" xfId="1" applyNumberFormat="1" applyFont="1" applyFill="1" applyBorder="1" applyAlignment="1">
      <alignment horizontal="right" vertical="center" wrapText="1" readingOrder="1"/>
    </xf>
    <xf numFmtId="164" fontId="13" fillId="7" borderId="0" xfId="1" applyNumberFormat="1" applyFont="1" applyFill="1" applyBorder="1" applyAlignment="1">
      <alignment horizontal="left" vertical="center" wrapText="1" readingOrder="1"/>
    </xf>
    <xf numFmtId="164" fontId="14" fillId="6" borderId="4" xfId="1" applyNumberFormat="1" applyFont="1" applyFill="1" applyBorder="1" applyAlignment="1">
      <alignment horizontal="right" vertical="center" wrapText="1" readingOrder="1"/>
    </xf>
    <xf numFmtId="164" fontId="13" fillId="7" borderId="5" xfId="1" applyNumberFormat="1" applyFont="1" applyFill="1" applyBorder="1" applyAlignment="1">
      <alignment horizontal="left" vertical="center" wrapText="1" readingOrder="1"/>
    </xf>
    <xf numFmtId="164" fontId="13" fillId="7" borderId="13" xfId="1" applyNumberFormat="1" applyFont="1" applyFill="1" applyBorder="1" applyAlignment="1">
      <alignment horizontal="left" vertical="center" wrapText="1" readingOrder="1"/>
    </xf>
    <xf numFmtId="164" fontId="13" fillId="7" borderId="8" xfId="1" applyNumberFormat="1" applyFont="1" applyFill="1" applyBorder="1" applyAlignment="1">
      <alignment horizontal="left" vertical="center" wrapText="1" readingOrder="1"/>
    </xf>
    <xf numFmtId="164" fontId="13" fillId="7" borderId="14" xfId="1" applyNumberFormat="1" applyFont="1" applyFill="1" applyBorder="1" applyAlignment="1">
      <alignment horizontal="left" vertical="center" wrapText="1" readingOrder="1"/>
    </xf>
    <xf numFmtId="164" fontId="17" fillId="6" borderId="6" xfId="1" applyNumberFormat="1" applyFont="1" applyFill="1" applyBorder="1" applyAlignment="1">
      <alignment vertical="center" wrapText="1" readingOrder="1"/>
    </xf>
    <xf numFmtId="164" fontId="16" fillId="6" borderId="3" xfId="1" applyNumberFormat="1" applyFont="1" applyFill="1" applyBorder="1" applyAlignment="1">
      <alignment horizontal="right" vertical="center" wrapText="1" readingOrder="1"/>
    </xf>
    <xf numFmtId="164" fontId="13" fillId="7" borderId="3" xfId="1" applyNumberFormat="1" applyFont="1" applyFill="1" applyBorder="1" applyAlignment="1">
      <alignment horizontal="left" vertical="center" wrapText="1" readingOrder="1"/>
    </xf>
    <xf numFmtId="164" fontId="13" fillId="7" borderId="6" xfId="1" applyNumberFormat="1" applyFont="1" applyFill="1" applyBorder="1" applyAlignment="1">
      <alignment horizontal="left" vertical="center" wrapText="1" readingOrder="1"/>
    </xf>
    <xf numFmtId="164" fontId="13" fillId="7" borderId="9" xfId="1" applyNumberFormat="1" applyFont="1" applyFill="1" applyBorder="1" applyAlignment="1">
      <alignment horizontal="left" vertical="center" wrapText="1" readingOrder="1"/>
    </xf>
    <xf numFmtId="164" fontId="13" fillId="7" borderId="10" xfId="1" applyNumberFormat="1" applyFont="1" applyFill="1" applyBorder="1" applyAlignment="1">
      <alignment horizontal="left" vertical="center" wrapText="1" readingOrder="1"/>
    </xf>
    <xf numFmtId="164" fontId="13" fillId="5" borderId="3" xfId="1" applyNumberFormat="1" applyFont="1" applyFill="1" applyBorder="1" applyAlignment="1">
      <alignment horizontal="left" vertical="center" wrapText="1" readingOrder="1"/>
    </xf>
    <xf numFmtId="164" fontId="14" fillId="6" borderId="3" xfId="1" applyNumberFormat="1" applyFont="1" applyFill="1" applyBorder="1" applyAlignment="1">
      <alignment horizontal="right" vertical="center" wrapText="1" readingOrder="1"/>
    </xf>
    <xf numFmtId="164" fontId="13" fillId="7" borderId="11" xfId="1" applyNumberFormat="1" applyFont="1" applyFill="1" applyBorder="1" applyAlignment="1">
      <alignment horizontal="left" vertical="center" wrapText="1" readingOrder="1"/>
    </xf>
    <xf numFmtId="164" fontId="16" fillId="6" borderId="5" xfId="1" applyNumberFormat="1" applyFont="1" applyFill="1" applyBorder="1" applyAlignment="1">
      <alignment horizontal="right" vertical="center" wrapText="1" readingOrder="1"/>
    </xf>
    <xf numFmtId="164" fontId="16" fillId="6" borderId="13" xfId="1" applyNumberFormat="1" applyFont="1" applyFill="1" applyBorder="1" applyAlignment="1">
      <alignment horizontal="right" vertical="center" wrapText="1" readingOrder="1"/>
    </xf>
    <xf numFmtId="0" fontId="19" fillId="0" borderId="19" xfId="0" applyFont="1" applyBorder="1" applyAlignment="1">
      <alignment horizontal="center" vertical="center"/>
    </xf>
    <xf numFmtId="0" fontId="19" fillId="0" borderId="25" xfId="0" applyFont="1" applyBorder="1" applyAlignment="1">
      <alignment horizontal="center" vertical="center"/>
    </xf>
    <xf numFmtId="0" fontId="21" fillId="0" borderId="22" xfId="0" applyFont="1" applyBorder="1"/>
    <xf numFmtId="0" fontId="20" fillId="0" borderId="12" xfId="0" applyFont="1" applyBorder="1" applyAlignment="1">
      <alignment horizontal="right" vertical="top" readingOrder="1"/>
    </xf>
    <xf numFmtId="0" fontId="22" fillId="0" borderId="0" xfId="0" applyFont="1"/>
    <xf numFmtId="0" fontId="20" fillId="8" borderId="12" xfId="0" applyFont="1" applyFill="1" applyBorder="1" applyAlignment="1">
      <alignment vertical="top" readingOrder="1"/>
    </xf>
    <xf numFmtId="164" fontId="12" fillId="0" borderId="9" xfId="1" applyNumberFormat="1" applyFont="1" applyBorder="1" applyAlignment="1">
      <alignment vertical="center"/>
    </xf>
    <xf numFmtId="164" fontId="12" fillId="0" borderId="0" xfId="1" applyNumberFormat="1" applyFont="1" applyAlignment="1">
      <alignment vertical="center"/>
    </xf>
    <xf numFmtId="164" fontId="12" fillId="0" borderId="0" xfId="1" applyNumberFormat="1" applyFont="1" applyBorder="1" applyAlignment="1">
      <alignment vertical="center"/>
    </xf>
    <xf numFmtId="164" fontId="12" fillId="0" borderId="8" xfId="1" applyNumberFormat="1" applyFont="1" applyBorder="1" applyAlignment="1">
      <alignment vertical="center"/>
    </xf>
    <xf numFmtId="164" fontId="12" fillId="0" borderId="14" xfId="1" applyNumberFormat="1" applyFont="1" applyBorder="1" applyAlignment="1">
      <alignment vertical="center"/>
    </xf>
    <xf numFmtId="164" fontId="12" fillId="0" borderId="5" xfId="1" applyNumberFormat="1" applyFont="1" applyBorder="1" applyAlignment="1">
      <alignment vertical="center"/>
    </xf>
    <xf numFmtId="164" fontId="12" fillId="0" borderId="6" xfId="1" applyNumberFormat="1" applyFont="1" applyBorder="1" applyAlignment="1">
      <alignment vertical="center"/>
    </xf>
    <xf numFmtId="164" fontId="12" fillId="0" borderId="13" xfId="1" applyNumberFormat="1" applyFont="1" applyBorder="1" applyAlignment="1">
      <alignment vertical="center"/>
    </xf>
    <xf numFmtId="164" fontId="12" fillId="0" borderId="10" xfId="1" applyNumberFormat="1" applyFont="1" applyBorder="1" applyAlignment="1">
      <alignment vertical="center"/>
    </xf>
    <xf numFmtId="164" fontId="12" fillId="0" borderId="1" xfId="1" applyNumberFormat="1" applyFont="1" applyBorder="1" applyAlignment="1">
      <alignment vertical="center"/>
    </xf>
    <xf numFmtId="164" fontId="12" fillId="0" borderId="15" xfId="1" applyNumberFormat="1" applyFont="1" applyBorder="1" applyAlignment="1">
      <alignment vertical="center"/>
    </xf>
    <xf numFmtId="164" fontId="12" fillId="0" borderId="7" xfId="1" applyNumberFormat="1" applyFont="1" applyBorder="1" applyAlignment="1">
      <alignment vertical="center"/>
    </xf>
    <xf numFmtId="164" fontId="12" fillId="0" borderId="16" xfId="1" applyNumberFormat="1" applyFont="1" applyBorder="1" applyAlignment="1">
      <alignment vertical="center"/>
    </xf>
    <xf numFmtId="43" fontId="23" fillId="9" borderId="0" xfId="1" applyFont="1" applyFill="1" applyAlignment="1">
      <alignment horizontal="left" vertical="center"/>
    </xf>
    <xf numFmtId="0" fontId="23" fillId="9" borderId="0" xfId="0" applyFont="1" applyFill="1" applyAlignment="1">
      <alignment horizontal="left" vertical="center"/>
    </xf>
    <xf numFmtId="43" fontId="23" fillId="0" borderId="0" xfId="1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0" fillId="10" borderId="12" xfId="0" applyFont="1" applyFill="1" applyBorder="1" applyAlignment="1">
      <alignment horizontal="right" vertical="top" readingOrder="1"/>
    </xf>
    <xf numFmtId="164" fontId="3" fillId="10" borderId="0" xfId="0" applyNumberFormat="1" applyFont="1" applyFill="1" applyAlignment="1">
      <alignment vertical="center" wrapText="1"/>
    </xf>
    <xf numFmtId="0" fontId="24" fillId="0" borderId="0" xfId="0" applyFont="1" applyAlignment="1">
      <alignment vertical="center" wrapText="1"/>
    </xf>
    <xf numFmtId="0" fontId="20" fillId="0" borderId="12" xfId="0" applyFont="1" applyBorder="1" applyAlignment="1">
      <alignment vertical="center" wrapText="1" readingOrder="1"/>
    </xf>
    <xf numFmtId="0" fontId="14" fillId="6" borderId="2" xfId="0" applyFont="1" applyFill="1" applyBorder="1" applyAlignment="1">
      <alignment horizontal="left" vertical="center" wrapText="1" readingOrder="1"/>
    </xf>
    <xf numFmtId="0" fontId="14" fillId="6" borderId="3" xfId="0" applyFont="1" applyFill="1" applyBorder="1" applyAlignment="1">
      <alignment horizontal="left" vertical="center" wrapText="1" readingOrder="1"/>
    </xf>
    <xf numFmtId="0" fontId="2" fillId="2" borderId="5" xfId="0" applyFont="1" applyFill="1" applyBorder="1" applyAlignment="1">
      <alignment horizontal="left" vertical="center" wrapText="1" readingOrder="1"/>
    </xf>
    <xf numFmtId="0" fontId="2" fillId="2" borderId="6" xfId="0" applyFont="1" applyFill="1" applyBorder="1" applyAlignment="1">
      <alignment horizontal="left" vertical="center" wrapText="1" readingOrder="1"/>
    </xf>
    <xf numFmtId="0" fontId="2" fillId="3" borderId="9" xfId="0" applyFont="1" applyFill="1" applyBorder="1" applyAlignment="1">
      <alignment horizontal="left" vertical="center" wrapText="1" readingOrder="1"/>
    </xf>
    <xf numFmtId="0" fontId="2" fillId="3" borderId="0" xfId="0" applyFont="1" applyFill="1" applyAlignment="1">
      <alignment horizontal="left" vertical="center" wrapText="1" readingOrder="1"/>
    </xf>
    <xf numFmtId="0" fontId="2" fillId="2" borderId="8" xfId="0" applyFont="1" applyFill="1" applyBorder="1" applyAlignment="1">
      <alignment horizontal="left" vertical="center" wrapText="1" readingOrder="1"/>
    </xf>
    <xf numFmtId="0" fontId="2" fillId="2" borderId="1" xfId="0" applyFont="1" applyFill="1" applyBorder="1" applyAlignment="1">
      <alignment horizontal="left" vertical="center" wrapText="1" readingOrder="1"/>
    </xf>
    <xf numFmtId="0" fontId="2" fillId="2" borderId="0" xfId="0" applyFont="1" applyFill="1" applyAlignment="1">
      <alignment horizontal="left" vertical="center" wrapText="1" readingOrder="1"/>
    </xf>
    <xf numFmtId="0" fontId="2" fillId="2" borderId="14" xfId="0" applyFont="1" applyFill="1" applyBorder="1" applyAlignment="1">
      <alignment horizontal="left" vertical="center" wrapText="1" readingOrder="1"/>
    </xf>
    <xf numFmtId="0" fontId="7" fillId="6" borderId="5" xfId="0" applyFont="1" applyFill="1" applyBorder="1" applyAlignment="1">
      <alignment horizontal="left" vertical="center" wrapText="1" readingOrder="1"/>
    </xf>
    <xf numFmtId="0" fontId="7" fillId="6" borderId="6" xfId="0" applyFont="1" applyFill="1" applyBorder="1" applyAlignment="1">
      <alignment horizontal="left" vertical="center" wrapText="1" readingOrder="1"/>
    </xf>
    <xf numFmtId="0" fontId="9" fillId="6" borderId="2" xfId="0" applyFont="1" applyFill="1" applyBorder="1" applyAlignment="1">
      <alignment horizontal="left" vertical="center" wrapText="1" readingOrder="1"/>
    </xf>
    <xf numFmtId="0" fontId="9" fillId="6" borderId="3" xfId="0" applyFont="1" applyFill="1" applyBorder="1" applyAlignment="1">
      <alignment horizontal="left" vertical="center" wrapText="1" readingOrder="1"/>
    </xf>
    <xf numFmtId="0" fontId="19" fillId="0" borderId="17" xfId="0" applyFont="1" applyBorder="1" applyAlignment="1">
      <alignment horizontal="center"/>
    </xf>
    <xf numFmtId="0" fontId="19" fillId="0" borderId="18" xfId="0" applyFont="1" applyBorder="1" applyAlignment="1">
      <alignment horizontal="center"/>
    </xf>
    <xf numFmtId="0" fontId="19" fillId="0" borderId="23" xfId="0" applyFont="1" applyBorder="1" applyAlignment="1">
      <alignment horizontal="center"/>
    </xf>
    <xf numFmtId="0" fontId="19" fillId="0" borderId="24" xfId="0" applyFont="1" applyBorder="1" applyAlignment="1">
      <alignment horizontal="center"/>
    </xf>
    <xf numFmtId="0" fontId="21" fillId="0" borderId="20" xfId="0" applyFont="1" applyBorder="1" applyAlignment="1">
      <alignment horizontal="center"/>
    </xf>
    <xf numFmtId="0" fontId="21" fillId="0" borderId="21" xfId="0" applyFont="1" applyBorder="1" applyAlignment="1">
      <alignment horizontal="center"/>
    </xf>
    <xf numFmtId="0" fontId="21" fillId="0" borderId="22" xfId="0" applyFont="1" applyBorder="1" applyAlignment="1">
      <alignment horizontal="center"/>
    </xf>
  </cellXfs>
  <cellStyles count="5">
    <cellStyle name="Millares" xfId="1" builtinId="3"/>
    <cellStyle name="Millares [0] 3" xfId="2" xr:uid="{1AC1FC58-410D-4693-B15C-C605C1D0DA2D}"/>
    <cellStyle name="Normal" xfId="0" builtinId="0"/>
    <cellStyle name="Normal 2" xfId="4" xr:uid="{9DBECC53-31E1-4FF4-9674-3AFFFB86D8DD}"/>
    <cellStyle name="Normal 3" xfId="3" xr:uid="{019954FD-8F83-4954-9969-FEC2BD8DE352}"/>
  </cellStyles>
  <dxfs count="5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BDA27F-786E-408E-8B33-A42F7D52A2D7}">
  <sheetPr>
    <tabColor theme="3" tint="0.499984740745262"/>
  </sheetPr>
  <dimension ref="A1:M135"/>
  <sheetViews>
    <sheetView tabSelected="1" zoomScale="110" zoomScaleNormal="11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A4" sqref="A4"/>
    </sheetView>
  </sheetViews>
  <sheetFormatPr baseColWidth="10" defaultRowHeight="15" x14ac:dyDescent="0.25"/>
  <cols>
    <col min="1" max="1" width="28.28515625" customWidth="1"/>
    <col min="2" max="2" width="56.28515625" style="9" customWidth="1"/>
    <col min="3" max="3" width="20.7109375" customWidth="1"/>
    <col min="4" max="4" width="13.85546875" bestFit="1" customWidth="1"/>
    <col min="5" max="5" width="17" bestFit="1" customWidth="1"/>
    <col min="6" max="6" width="13.7109375" bestFit="1" customWidth="1"/>
    <col min="7" max="7" width="19.7109375" bestFit="1" customWidth="1"/>
    <col min="8" max="8" width="18.5703125" customWidth="1"/>
    <col min="9" max="9" width="20.85546875" bestFit="1" customWidth="1"/>
    <col min="11" max="11" width="19" hidden="1" customWidth="1"/>
    <col min="12" max="12" width="15.85546875" hidden="1" customWidth="1"/>
    <col min="13" max="13" width="16.85546875" bestFit="1" customWidth="1"/>
  </cols>
  <sheetData>
    <row r="1" spans="1:13" s="8" customFormat="1" ht="27.75" customHeight="1" thickTop="1" x14ac:dyDescent="0.25">
      <c r="A1" s="98" t="s">
        <v>258</v>
      </c>
      <c r="B1" s="99"/>
      <c r="C1" s="16" t="s">
        <v>0</v>
      </c>
      <c r="D1" s="16"/>
      <c r="E1" s="16"/>
      <c r="F1" s="16"/>
      <c r="G1" s="17"/>
      <c r="H1" s="17"/>
      <c r="I1" s="18"/>
    </row>
    <row r="2" spans="1:13" s="8" customFormat="1" ht="27.75" customHeight="1" x14ac:dyDescent="0.25">
      <c r="A2" s="100" t="s">
        <v>1</v>
      </c>
      <c r="B2" s="101"/>
      <c r="C2" s="101"/>
      <c r="D2" s="101"/>
      <c r="E2" s="101"/>
      <c r="F2" s="101"/>
      <c r="G2" s="101"/>
      <c r="H2" s="1"/>
      <c r="I2" s="19"/>
      <c r="K2" s="94" t="s">
        <v>303</v>
      </c>
    </row>
    <row r="3" spans="1:13" s="8" customFormat="1" ht="27" customHeight="1" thickBot="1" x14ac:dyDescent="0.3">
      <c r="A3" s="102" t="s">
        <v>304</v>
      </c>
      <c r="B3" s="103"/>
      <c r="C3" s="103"/>
      <c r="D3" s="104"/>
      <c r="E3" s="104"/>
      <c r="F3" s="104"/>
      <c r="G3" s="104"/>
      <c r="H3" s="104"/>
      <c r="I3" s="105"/>
      <c r="K3" s="93">
        <f>H5-G5</f>
        <v>0</v>
      </c>
    </row>
    <row r="4" spans="1:13" s="5" customFormat="1" ht="25.5" customHeight="1" thickTop="1" thickBot="1" x14ac:dyDescent="0.3">
      <c r="A4" s="2" t="s">
        <v>117</v>
      </c>
      <c r="B4" s="3" t="s">
        <v>2</v>
      </c>
      <c r="C4" s="26" t="s">
        <v>291</v>
      </c>
      <c r="D4" s="26" t="s">
        <v>252</v>
      </c>
      <c r="E4" s="39" t="s">
        <v>253</v>
      </c>
      <c r="F4" s="40" t="s">
        <v>254</v>
      </c>
      <c r="G4" s="30" t="s">
        <v>256</v>
      </c>
      <c r="H4" s="29" t="s">
        <v>255</v>
      </c>
      <c r="I4" s="4" t="s">
        <v>292</v>
      </c>
    </row>
    <row r="5" spans="1:13" s="6" customFormat="1" ht="36" customHeight="1" thickTop="1" thickBot="1" x14ac:dyDescent="0.25">
      <c r="A5" s="106" t="s">
        <v>257</v>
      </c>
      <c r="B5" s="107"/>
      <c r="C5" s="43">
        <f>C6+C107</f>
        <v>135803000000</v>
      </c>
      <c r="D5" s="43">
        <f t="shared" ref="D5:H5" si="0">D6+D107</f>
        <v>5784098040</v>
      </c>
      <c r="E5" s="58">
        <f t="shared" si="0"/>
        <v>2624200102</v>
      </c>
      <c r="F5" s="44">
        <f t="shared" si="0"/>
        <v>0</v>
      </c>
      <c r="G5" s="43">
        <f>G6+G107</f>
        <v>1737575401</v>
      </c>
      <c r="H5" s="44">
        <f t="shared" si="0"/>
        <v>1737575401</v>
      </c>
      <c r="I5" s="44">
        <f>I6+I107</f>
        <v>138962897938</v>
      </c>
      <c r="K5" s="5"/>
      <c r="L5" s="5"/>
    </row>
    <row r="6" spans="1:13" s="7" customFormat="1" ht="30" customHeight="1" thickTop="1" thickBot="1" x14ac:dyDescent="0.3">
      <c r="A6" s="108" t="s">
        <v>259</v>
      </c>
      <c r="B6" s="109"/>
      <c r="C6" s="41">
        <f>C7+C37+C86+C95</f>
        <v>70803000000</v>
      </c>
      <c r="D6" s="41">
        <f t="shared" ref="D6:I6" si="1">D7+D37+D86+D95</f>
        <v>2624200102</v>
      </c>
      <c r="E6" s="59">
        <f t="shared" si="1"/>
        <v>2624200102</v>
      </c>
      <c r="F6" s="42">
        <f t="shared" si="1"/>
        <v>0</v>
      </c>
      <c r="G6" s="67">
        <f>G7+G37+G86+G95</f>
        <v>1737575401</v>
      </c>
      <c r="H6" s="68">
        <f>H7+H37+H86+H95</f>
        <v>1737575401</v>
      </c>
      <c r="I6" s="42">
        <f t="shared" si="1"/>
        <v>70803000000</v>
      </c>
      <c r="K6" s="7" t="s">
        <v>262</v>
      </c>
      <c r="L6" s="7" t="s">
        <v>260</v>
      </c>
    </row>
    <row r="7" spans="1:13" s="15" customFormat="1" ht="16.5" thickTop="1" thickBot="1" x14ac:dyDescent="0.3">
      <c r="A7" s="10" t="s">
        <v>118</v>
      </c>
      <c r="B7" s="11" t="s">
        <v>3</v>
      </c>
      <c r="C7" s="33">
        <f>C8</f>
        <v>55867000000</v>
      </c>
      <c r="D7" s="34">
        <f t="shared" ref="D7:I7" si="2">D8</f>
        <v>2618000000</v>
      </c>
      <c r="E7" s="60">
        <f t="shared" si="2"/>
        <v>2618000000</v>
      </c>
      <c r="F7" s="60">
        <f t="shared" si="2"/>
        <v>0</v>
      </c>
      <c r="G7" s="33">
        <f t="shared" si="2"/>
        <v>115000000</v>
      </c>
      <c r="H7" s="36">
        <f t="shared" si="2"/>
        <v>115000000</v>
      </c>
      <c r="I7" s="36">
        <f t="shared" si="2"/>
        <v>55867000000</v>
      </c>
      <c r="K7" s="88" t="e">
        <f>VLOOKUP(A7,'HOJA TRABAJO'!$A$1:$Z$86,11,0)</f>
        <v>#N/A</v>
      </c>
      <c r="L7" s="89" t="e">
        <f>K7=I7</f>
        <v>#N/A</v>
      </c>
    </row>
    <row r="8" spans="1:13" s="15" customFormat="1" ht="16.5" thickTop="1" thickBot="1" x14ac:dyDescent="0.3">
      <c r="A8" s="20" t="s">
        <v>119</v>
      </c>
      <c r="B8" s="21" t="s">
        <v>74</v>
      </c>
      <c r="C8" s="75">
        <f>C9+C20+C28</f>
        <v>55867000000</v>
      </c>
      <c r="D8" s="75">
        <f t="shared" ref="D8:I8" si="3">D9+D20+D28</f>
        <v>2618000000</v>
      </c>
      <c r="E8" s="76">
        <f t="shared" si="3"/>
        <v>2618000000</v>
      </c>
      <c r="F8" s="77">
        <f t="shared" si="3"/>
        <v>0</v>
      </c>
      <c r="G8" s="78">
        <f t="shared" si="3"/>
        <v>115000000</v>
      </c>
      <c r="H8" s="79">
        <f t="shared" si="3"/>
        <v>115000000</v>
      </c>
      <c r="I8" s="79">
        <f t="shared" si="3"/>
        <v>55867000000</v>
      </c>
      <c r="K8" s="88" t="e">
        <f>VLOOKUP(A8,'HOJA TRABAJO'!$A$1:$Z$86,11,0)</f>
        <v>#N/A</v>
      </c>
      <c r="L8" s="89" t="e">
        <f t="shared" ref="L8:L72" si="4">K8=I8</f>
        <v>#N/A</v>
      </c>
    </row>
    <row r="9" spans="1:13" ht="16.5" thickTop="1" thickBot="1" x14ac:dyDescent="0.3">
      <c r="A9" s="12" t="s">
        <v>120</v>
      </c>
      <c r="B9" s="13" t="s">
        <v>4</v>
      </c>
      <c r="C9" s="34">
        <f>C10</f>
        <v>39215000000</v>
      </c>
      <c r="D9" s="54">
        <f t="shared" ref="D9:I9" si="5">D10</f>
        <v>0</v>
      </c>
      <c r="E9" s="61">
        <f t="shared" si="5"/>
        <v>2618000000</v>
      </c>
      <c r="F9" s="55">
        <f t="shared" si="5"/>
        <v>0</v>
      </c>
      <c r="G9" s="62">
        <f t="shared" si="5"/>
        <v>0</v>
      </c>
      <c r="H9" s="63">
        <f t="shared" si="5"/>
        <v>0</v>
      </c>
      <c r="I9" s="35">
        <f t="shared" si="5"/>
        <v>36597000000</v>
      </c>
      <c r="K9" s="90">
        <f>VLOOKUP(A9,'HOJA TRABAJO'!$A$1:$Z$86,11,0)</f>
        <v>36597000000</v>
      </c>
      <c r="L9" s="91" t="b">
        <f>K9=I9</f>
        <v>1</v>
      </c>
      <c r="M9" s="37"/>
    </row>
    <row r="10" spans="1:13" ht="15.75" thickTop="1" x14ac:dyDescent="0.25">
      <c r="A10" s="20" t="s">
        <v>121</v>
      </c>
      <c r="B10" s="21" t="s">
        <v>75</v>
      </c>
      <c r="C10" s="75">
        <f>SUM(C11:C19)</f>
        <v>39215000000</v>
      </c>
      <c r="D10" s="80">
        <f t="shared" ref="D10:I10" si="6">SUM(D11:D19)</f>
        <v>0</v>
      </c>
      <c r="E10" s="81">
        <f t="shared" si="6"/>
        <v>2618000000</v>
      </c>
      <c r="F10" s="82">
        <f t="shared" si="6"/>
        <v>0</v>
      </c>
      <c r="G10" s="80">
        <f t="shared" si="6"/>
        <v>0</v>
      </c>
      <c r="H10" s="82">
        <f t="shared" si="6"/>
        <v>0</v>
      </c>
      <c r="I10" s="83">
        <f t="shared" si="6"/>
        <v>36597000000</v>
      </c>
      <c r="K10" s="88" t="e">
        <f>VLOOKUP(A10,'HOJA TRABAJO'!$A$1:$Z$86,11,0)</f>
        <v>#N/A</v>
      </c>
      <c r="L10" s="89" t="e">
        <f t="shared" si="4"/>
        <v>#N/A</v>
      </c>
    </row>
    <row r="11" spans="1:13" x14ac:dyDescent="0.25">
      <c r="A11" s="20" t="s">
        <v>122</v>
      </c>
      <c r="B11" s="22" t="s">
        <v>5</v>
      </c>
      <c r="C11" s="75">
        <f>VLOOKUP(A11,'HOJA TRABAJO'!$A$1:$Z$86,6,0)</f>
        <v>31602000000</v>
      </c>
      <c r="D11" s="75">
        <f>VLOOKUP(A11,'HOJA TRABAJO'!$A$1:$Z$86,7,0)</f>
        <v>0</v>
      </c>
      <c r="E11" s="77">
        <f>VLOOKUP(A11,'HOJA TRABAJO'!$A$1:$Z$86,8,0)</f>
        <v>2618000000</v>
      </c>
      <c r="F11" s="83">
        <v>0</v>
      </c>
      <c r="G11" s="75">
        <f>VLOOKUP(A11,'HOJA TRABAJO'!$A$1:$Z$86,9,0)</f>
        <v>0</v>
      </c>
      <c r="H11" s="83">
        <f>VLOOKUP(A11,'HOJA TRABAJO'!$A$1:$Z$86,10,0)</f>
        <v>0</v>
      </c>
      <c r="I11" s="83">
        <f>C11+D11-E11-F11+G11-H11</f>
        <v>28984000000</v>
      </c>
      <c r="K11" s="90">
        <f>VLOOKUP(A11,'HOJA TRABAJO'!$A$1:$Z$86,11,0)</f>
        <v>28984000000</v>
      </c>
      <c r="L11" s="91" t="b">
        <f t="shared" si="4"/>
        <v>1</v>
      </c>
    </row>
    <row r="12" spans="1:13" x14ac:dyDescent="0.25">
      <c r="A12" s="20" t="s">
        <v>123</v>
      </c>
      <c r="B12" s="22" t="s">
        <v>6</v>
      </c>
      <c r="C12" s="75">
        <f>VLOOKUP(A12,'HOJA TRABAJO'!$A$1:$Z$86,6,0)</f>
        <v>553000000</v>
      </c>
      <c r="D12" s="75">
        <f>VLOOKUP(A12,'HOJA TRABAJO'!$A$1:$Z$86,7,0)</f>
        <v>0</v>
      </c>
      <c r="E12" s="77">
        <f>VLOOKUP(A12,'HOJA TRABAJO'!$A$1:$Z$86,8,0)</f>
        <v>0</v>
      </c>
      <c r="F12" s="83">
        <v>0</v>
      </c>
      <c r="G12" s="75">
        <f>VLOOKUP(A12,'HOJA TRABAJO'!$A$1:$Z$86,9,0)</f>
        <v>0</v>
      </c>
      <c r="H12" s="83">
        <f>VLOOKUP(A12,'HOJA TRABAJO'!$A$1:$Z$86,10,0)</f>
        <v>0</v>
      </c>
      <c r="I12" s="83">
        <f t="shared" ref="I12:I27" si="7">C12+D12-E12-F12+G12-H12</f>
        <v>553000000</v>
      </c>
      <c r="K12" s="90">
        <f>VLOOKUP(A12,'HOJA TRABAJO'!$A$1:$Z$86,11,0)</f>
        <v>553000000</v>
      </c>
      <c r="L12" s="91" t="b">
        <f t="shared" si="4"/>
        <v>1</v>
      </c>
    </row>
    <row r="13" spans="1:13" x14ac:dyDescent="0.25">
      <c r="A13" s="20" t="s">
        <v>124</v>
      </c>
      <c r="B13" s="22" t="s">
        <v>7</v>
      </c>
      <c r="C13" s="75">
        <f>VLOOKUP(A13,'HOJA TRABAJO'!$A$1:$Z$86,6,0)</f>
        <v>10000000</v>
      </c>
      <c r="D13" s="75">
        <f>VLOOKUP(A13,'HOJA TRABAJO'!$A$1:$Z$86,7,0)</f>
        <v>0</v>
      </c>
      <c r="E13" s="77">
        <f>VLOOKUP(A13,'HOJA TRABAJO'!$A$1:$Z$86,8,0)</f>
        <v>0</v>
      </c>
      <c r="F13" s="83">
        <v>0</v>
      </c>
      <c r="G13" s="75">
        <f>VLOOKUP(A13,'HOJA TRABAJO'!$A$1:$Z$86,9,0)</f>
        <v>0</v>
      </c>
      <c r="H13" s="83">
        <f>VLOOKUP(A13,'HOJA TRABAJO'!$A$1:$Z$86,10,0)</f>
        <v>0</v>
      </c>
      <c r="I13" s="83">
        <f t="shared" si="7"/>
        <v>10000000</v>
      </c>
      <c r="K13" s="90">
        <f>VLOOKUP(A13,'HOJA TRABAJO'!$A$1:$Z$86,11,0)</f>
        <v>10000000</v>
      </c>
      <c r="L13" s="91" t="b">
        <f t="shared" si="4"/>
        <v>1</v>
      </c>
    </row>
    <row r="14" spans="1:13" x14ac:dyDescent="0.25">
      <c r="A14" s="20" t="s">
        <v>125</v>
      </c>
      <c r="B14" s="22" t="s">
        <v>8</v>
      </c>
      <c r="C14" s="75">
        <f>VLOOKUP(A14,'HOJA TRABAJO'!$A$1:$Z$86,6,0)</f>
        <v>10000000</v>
      </c>
      <c r="D14" s="75">
        <f>VLOOKUP(A14,'HOJA TRABAJO'!$A$1:$Z$86,7,0)</f>
        <v>0</v>
      </c>
      <c r="E14" s="77">
        <f>VLOOKUP(A14,'HOJA TRABAJO'!$A$1:$Z$86,8,0)</f>
        <v>0</v>
      </c>
      <c r="F14" s="83">
        <v>0</v>
      </c>
      <c r="G14" s="75">
        <f>VLOOKUP(A14,'HOJA TRABAJO'!$A$1:$Z$86,9,0)</f>
        <v>0</v>
      </c>
      <c r="H14" s="83">
        <f>VLOOKUP(A14,'HOJA TRABAJO'!$A$1:$Z$86,10,0)</f>
        <v>0</v>
      </c>
      <c r="I14" s="83">
        <f t="shared" si="7"/>
        <v>10000000</v>
      </c>
      <c r="K14" s="90">
        <f>VLOOKUP(A14,'HOJA TRABAJO'!$A$1:$Z$86,11,0)</f>
        <v>10000000</v>
      </c>
      <c r="L14" s="91" t="b">
        <f t="shared" si="4"/>
        <v>1</v>
      </c>
    </row>
    <row r="15" spans="1:13" x14ac:dyDescent="0.25">
      <c r="A15" s="20" t="s">
        <v>126</v>
      </c>
      <c r="B15" s="22" t="s">
        <v>9</v>
      </c>
      <c r="C15" s="75">
        <f>VLOOKUP(A15,'HOJA TRABAJO'!$A$1:$Z$86,6,0)</f>
        <v>1350000000</v>
      </c>
      <c r="D15" s="75">
        <f>VLOOKUP(A15,'HOJA TRABAJO'!$A$1:$Z$86,7,0)</f>
        <v>0</v>
      </c>
      <c r="E15" s="77">
        <f>VLOOKUP(A15,'HOJA TRABAJO'!$A$1:$Z$86,8,0)</f>
        <v>0</v>
      </c>
      <c r="F15" s="83">
        <v>0</v>
      </c>
      <c r="G15" s="75">
        <f>VLOOKUP(A15,'HOJA TRABAJO'!$A$1:$Z$86,9,0)</f>
        <v>0</v>
      </c>
      <c r="H15" s="83">
        <f>VLOOKUP(A15,'HOJA TRABAJO'!$A$1:$Z$86,10,0)</f>
        <v>0</v>
      </c>
      <c r="I15" s="83">
        <f t="shared" si="7"/>
        <v>1350000000</v>
      </c>
      <c r="K15" s="90">
        <f>VLOOKUP(A15,'HOJA TRABAJO'!$A$1:$Z$86,11,0)</f>
        <v>1350000000</v>
      </c>
      <c r="L15" s="91" t="b">
        <f t="shared" si="4"/>
        <v>1</v>
      </c>
    </row>
    <row r="16" spans="1:13" x14ac:dyDescent="0.25">
      <c r="A16" s="20" t="s">
        <v>127</v>
      </c>
      <c r="B16" s="22" t="s">
        <v>10</v>
      </c>
      <c r="C16" s="75">
        <f>VLOOKUP(A16,'HOJA TRABAJO'!$A$1:$Z$86,6,0)</f>
        <v>930000000</v>
      </c>
      <c r="D16" s="75">
        <f>VLOOKUP(A16,'HOJA TRABAJO'!$A$1:$Z$86,7,0)</f>
        <v>0</v>
      </c>
      <c r="E16" s="77">
        <f>VLOOKUP(A16,'HOJA TRABAJO'!$A$1:$Z$86,8,0)</f>
        <v>0</v>
      </c>
      <c r="F16" s="83">
        <v>0</v>
      </c>
      <c r="G16" s="75">
        <f>VLOOKUP(A16,'HOJA TRABAJO'!$A$1:$Z$86,9,0)</f>
        <v>0</v>
      </c>
      <c r="H16" s="83">
        <f>VLOOKUP(A16,'HOJA TRABAJO'!$A$1:$Z$86,10,0)</f>
        <v>0</v>
      </c>
      <c r="I16" s="83">
        <f t="shared" si="7"/>
        <v>930000000</v>
      </c>
      <c r="K16" s="90">
        <f>VLOOKUP(A16,'HOJA TRABAJO'!$A$1:$Z$86,11,0)</f>
        <v>930000000</v>
      </c>
      <c r="L16" s="91" t="b">
        <f t="shared" si="4"/>
        <v>1</v>
      </c>
    </row>
    <row r="17" spans="1:12" x14ac:dyDescent="0.25">
      <c r="A17" s="20" t="s">
        <v>128</v>
      </c>
      <c r="B17" s="22" t="s">
        <v>11</v>
      </c>
      <c r="C17" s="75">
        <f>VLOOKUP(A17,'HOJA TRABAJO'!$A$1:$Z$86,6,0)</f>
        <v>60000000</v>
      </c>
      <c r="D17" s="75">
        <f>VLOOKUP(A17,'HOJA TRABAJO'!$A$1:$Z$86,7,0)</f>
        <v>0</v>
      </c>
      <c r="E17" s="77">
        <f>VLOOKUP(A17,'HOJA TRABAJO'!$A$1:$Z$86,8,0)</f>
        <v>0</v>
      </c>
      <c r="F17" s="83">
        <v>0</v>
      </c>
      <c r="G17" s="75">
        <f>VLOOKUP(A17,'HOJA TRABAJO'!$A$1:$Z$86,9,0)</f>
        <v>0</v>
      </c>
      <c r="H17" s="83">
        <f>VLOOKUP(A17,'HOJA TRABAJO'!$A$1:$Z$86,10,0)</f>
        <v>0</v>
      </c>
      <c r="I17" s="83">
        <f t="shared" si="7"/>
        <v>60000000</v>
      </c>
      <c r="K17" s="90">
        <f>VLOOKUP(A17,'HOJA TRABAJO'!$A$1:$Z$86,11,0)</f>
        <v>60000000</v>
      </c>
      <c r="L17" s="91" t="b">
        <f t="shared" si="4"/>
        <v>1</v>
      </c>
    </row>
    <row r="18" spans="1:12" x14ac:dyDescent="0.25">
      <c r="A18" s="20" t="s">
        <v>129</v>
      </c>
      <c r="B18" s="22" t="s">
        <v>12</v>
      </c>
      <c r="C18" s="75">
        <f>VLOOKUP(A18,'HOJA TRABAJO'!$A$1:$Z$86,6,0)</f>
        <v>3000000000</v>
      </c>
      <c r="D18" s="75">
        <f>VLOOKUP(A18,'HOJA TRABAJO'!$A$1:$Z$86,7,0)</f>
        <v>0</v>
      </c>
      <c r="E18" s="77">
        <f>VLOOKUP(A18,'HOJA TRABAJO'!$A$1:$Z$86,8,0)</f>
        <v>0</v>
      </c>
      <c r="F18" s="83">
        <v>0</v>
      </c>
      <c r="G18" s="75">
        <f>VLOOKUP(A18,'HOJA TRABAJO'!$A$1:$Z$86,9,0)</f>
        <v>0</v>
      </c>
      <c r="H18" s="83">
        <f>VLOOKUP(A18,'HOJA TRABAJO'!$A$1:$Z$86,10,0)</f>
        <v>0</v>
      </c>
      <c r="I18" s="83">
        <f t="shared" si="7"/>
        <v>3000000000</v>
      </c>
      <c r="K18" s="90">
        <f>VLOOKUP(A18,'HOJA TRABAJO'!$A$1:$Z$86,11,0)</f>
        <v>3000000000</v>
      </c>
      <c r="L18" s="91" t="b">
        <f t="shared" si="4"/>
        <v>1</v>
      </c>
    </row>
    <row r="19" spans="1:12" ht="15.75" thickBot="1" x14ac:dyDescent="0.3">
      <c r="A19" s="20" t="s">
        <v>130</v>
      </c>
      <c r="B19" s="22" t="s">
        <v>13</v>
      </c>
      <c r="C19" s="75">
        <f>VLOOKUP(A19,'HOJA TRABAJO'!$A$1:$Z$86,6,0)</f>
        <v>1700000000</v>
      </c>
      <c r="D19" s="78">
        <f>VLOOKUP(A19,'HOJA TRABAJO'!$A$1:$Z$86,7,0)</f>
        <v>0</v>
      </c>
      <c r="E19" s="84">
        <f>VLOOKUP(A19,'HOJA TRABAJO'!$A$1:$Z$86,8,0)</f>
        <v>0</v>
      </c>
      <c r="F19" s="79">
        <v>0</v>
      </c>
      <c r="G19" s="78">
        <f>VLOOKUP(A19,'HOJA TRABAJO'!$A$1:$Z$86,9,0)</f>
        <v>0</v>
      </c>
      <c r="H19" s="79">
        <f>VLOOKUP(A19,'HOJA TRABAJO'!$A$1:$Z$86,10,0)</f>
        <v>0</v>
      </c>
      <c r="I19" s="83">
        <f t="shared" si="7"/>
        <v>1700000000</v>
      </c>
      <c r="K19" s="90">
        <f>VLOOKUP(A19,'HOJA TRABAJO'!$A$1:$Z$86,11,0)</f>
        <v>1700000000</v>
      </c>
      <c r="L19" s="91" t="b">
        <f t="shared" si="4"/>
        <v>1</v>
      </c>
    </row>
    <row r="20" spans="1:12" s="15" customFormat="1" ht="16.5" thickTop="1" thickBot="1" x14ac:dyDescent="0.3">
      <c r="A20" s="12" t="s">
        <v>131</v>
      </c>
      <c r="B20" s="13" t="s">
        <v>14</v>
      </c>
      <c r="C20" s="34">
        <f>SUM(C21:C27)</f>
        <v>14260000000</v>
      </c>
      <c r="D20" s="62">
        <f t="shared" ref="D20:I20" si="8">SUM(D21:D27)</f>
        <v>0</v>
      </c>
      <c r="E20" s="52">
        <f t="shared" si="8"/>
        <v>0</v>
      </c>
      <c r="F20" s="63">
        <f t="shared" si="8"/>
        <v>0</v>
      </c>
      <c r="G20" s="56">
        <f t="shared" si="8"/>
        <v>0</v>
      </c>
      <c r="H20" s="57">
        <f t="shared" si="8"/>
        <v>0</v>
      </c>
      <c r="I20" s="35">
        <f t="shared" si="8"/>
        <v>14260000000</v>
      </c>
      <c r="K20" s="90">
        <f>VLOOKUP(A20,'HOJA TRABAJO'!$A$1:$Z$86,11,0)</f>
        <v>14260000000</v>
      </c>
      <c r="L20" s="91" t="b">
        <f t="shared" si="4"/>
        <v>1</v>
      </c>
    </row>
    <row r="21" spans="1:12" ht="15.75" thickTop="1" x14ac:dyDescent="0.25">
      <c r="A21" s="20" t="s">
        <v>132</v>
      </c>
      <c r="B21" s="22" t="s">
        <v>66</v>
      </c>
      <c r="C21" s="75">
        <f>VLOOKUP(A21,'HOJA TRABAJO'!$A$1:$Z$86,6,0)</f>
        <v>4100000000</v>
      </c>
      <c r="D21" s="80">
        <f>VLOOKUP(A21,'HOJA TRABAJO'!$A$1:$Z$86,7,0)</f>
        <v>0</v>
      </c>
      <c r="E21" s="81">
        <f>VLOOKUP(A21,'HOJA TRABAJO'!$A$1:$Z$86,8,0)</f>
        <v>0</v>
      </c>
      <c r="F21" s="82">
        <v>0</v>
      </c>
      <c r="G21" s="75">
        <f>VLOOKUP(A21,'HOJA TRABAJO'!$A$1:$Z$86,9,0)</f>
        <v>0</v>
      </c>
      <c r="H21" s="83">
        <f>VLOOKUP(A21,'HOJA TRABAJO'!$A$1:$Z$86,10,0)</f>
        <v>0</v>
      </c>
      <c r="I21" s="83">
        <f t="shared" si="7"/>
        <v>4100000000</v>
      </c>
      <c r="K21" s="90">
        <f>VLOOKUP(A21,'HOJA TRABAJO'!$A$1:$Z$86,11,0)</f>
        <v>4100000000</v>
      </c>
      <c r="L21" s="91" t="b">
        <f t="shared" si="4"/>
        <v>1</v>
      </c>
    </row>
    <row r="22" spans="1:12" x14ac:dyDescent="0.25">
      <c r="A22" s="20" t="s">
        <v>133</v>
      </c>
      <c r="B22" s="22" t="s">
        <v>67</v>
      </c>
      <c r="C22" s="75">
        <f>VLOOKUP(A22,'HOJA TRABAJO'!$A$1:$Z$86,6,0)</f>
        <v>3100000000</v>
      </c>
      <c r="D22" s="75">
        <f>VLOOKUP(A22,'HOJA TRABAJO'!$A$1:$Z$86,7,0)</f>
        <v>0</v>
      </c>
      <c r="E22" s="77">
        <f>VLOOKUP(A22,'HOJA TRABAJO'!$A$1:$Z$86,8,0)</f>
        <v>0</v>
      </c>
      <c r="F22" s="83">
        <v>0</v>
      </c>
      <c r="G22" s="75">
        <f>VLOOKUP(A22,'HOJA TRABAJO'!$A$1:$Z$86,9,0)</f>
        <v>0</v>
      </c>
      <c r="H22" s="83">
        <f>VLOOKUP(A22,'HOJA TRABAJO'!$A$1:$Z$86,10,0)</f>
        <v>0</v>
      </c>
      <c r="I22" s="83">
        <f t="shared" si="7"/>
        <v>3100000000</v>
      </c>
      <c r="K22" s="90">
        <f>VLOOKUP(A22,'HOJA TRABAJO'!$A$1:$Z$86,11,0)</f>
        <v>3100000000</v>
      </c>
      <c r="L22" s="91" t="b">
        <f t="shared" si="4"/>
        <v>1</v>
      </c>
    </row>
    <row r="23" spans="1:12" x14ac:dyDescent="0.25">
      <c r="A23" s="20" t="s">
        <v>134</v>
      </c>
      <c r="B23" s="22" t="s">
        <v>15</v>
      </c>
      <c r="C23" s="75">
        <f>VLOOKUP(A23,'HOJA TRABAJO'!$A$1:$Z$86,6,0)</f>
        <v>3300000000</v>
      </c>
      <c r="D23" s="75">
        <f>VLOOKUP(A23,'HOJA TRABAJO'!$A$1:$Z$86,7,0)</f>
        <v>0</v>
      </c>
      <c r="E23" s="77">
        <f>VLOOKUP(A23,'HOJA TRABAJO'!$A$1:$Z$86,8,0)</f>
        <v>0</v>
      </c>
      <c r="F23" s="83">
        <v>0</v>
      </c>
      <c r="G23" s="75">
        <f>VLOOKUP(A23,'HOJA TRABAJO'!$A$1:$Z$86,9,0)</f>
        <v>0</v>
      </c>
      <c r="H23" s="83">
        <f>VLOOKUP(A23,'HOJA TRABAJO'!$A$1:$Z$86,10,0)</f>
        <v>0</v>
      </c>
      <c r="I23" s="83">
        <f t="shared" si="7"/>
        <v>3300000000</v>
      </c>
      <c r="K23" s="90">
        <f>VLOOKUP(A23,'HOJA TRABAJO'!$A$1:$Z$86,11,0)</f>
        <v>3300000000</v>
      </c>
      <c r="L23" s="91" t="b">
        <f t="shared" si="4"/>
        <v>1</v>
      </c>
    </row>
    <row r="24" spans="1:12" x14ac:dyDescent="0.25">
      <c r="A24" s="20" t="s">
        <v>135</v>
      </c>
      <c r="B24" s="22" t="s">
        <v>68</v>
      </c>
      <c r="C24" s="75">
        <f>VLOOKUP(A24,'HOJA TRABAJO'!$A$1:$Z$86,6,0)</f>
        <v>1600000000</v>
      </c>
      <c r="D24" s="75">
        <f>VLOOKUP(A24,'HOJA TRABAJO'!$A$1:$Z$86,7,0)</f>
        <v>0</v>
      </c>
      <c r="E24" s="77">
        <f>VLOOKUP(A24,'HOJA TRABAJO'!$A$1:$Z$86,8,0)</f>
        <v>0</v>
      </c>
      <c r="F24" s="83">
        <v>0</v>
      </c>
      <c r="G24" s="75">
        <f>VLOOKUP(A24,'HOJA TRABAJO'!$A$1:$Z$86,9,0)</f>
        <v>0</v>
      </c>
      <c r="H24" s="83">
        <f>VLOOKUP(A24,'HOJA TRABAJO'!$A$1:$Z$86,10,0)</f>
        <v>0</v>
      </c>
      <c r="I24" s="83">
        <f t="shared" si="7"/>
        <v>1600000000</v>
      </c>
      <c r="K24" s="90">
        <f>VLOOKUP(A24,'HOJA TRABAJO'!$A$1:$Z$86,11,0)</f>
        <v>1600000000</v>
      </c>
      <c r="L24" s="91" t="b">
        <f t="shared" si="4"/>
        <v>1</v>
      </c>
    </row>
    <row r="25" spans="1:12" x14ac:dyDescent="0.25">
      <c r="A25" s="20" t="s">
        <v>136</v>
      </c>
      <c r="B25" s="22" t="s">
        <v>16</v>
      </c>
      <c r="C25" s="75">
        <f>VLOOKUP(A25,'HOJA TRABAJO'!$A$1:$Z$86,6,0)</f>
        <v>250000000</v>
      </c>
      <c r="D25" s="75">
        <f>VLOOKUP(A25,'HOJA TRABAJO'!$A$1:$Z$86,7,0)</f>
        <v>0</v>
      </c>
      <c r="E25" s="77">
        <f>VLOOKUP(A25,'HOJA TRABAJO'!$A$1:$Z$86,8,0)</f>
        <v>0</v>
      </c>
      <c r="F25" s="83">
        <v>0</v>
      </c>
      <c r="G25" s="75">
        <f>VLOOKUP(A25,'HOJA TRABAJO'!$A$1:$Z$86,9,0)</f>
        <v>0</v>
      </c>
      <c r="H25" s="83">
        <f>VLOOKUP(A25,'HOJA TRABAJO'!$A$1:$Z$86,10,0)</f>
        <v>0</v>
      </c>
      <c r="I25" s="83">
        <f t="shared" si="7"/>
        <v>250000000</v>
      </c>
      <c r="K25" s="90">
        <f>VLOOKUP(A25,'HOJA TRABAJO'!$A$1:$Z$86,11,0)</f>
        <v>250000000</v>
      </c>
      <c r="L25" s="91" t="b">
        <f t="shared" si="4"/>
        <v>1</v>
      </c>
    </row>
    <row r="26" spans="1:12" x14ac:dyDescent="0.25">
      <c r="A26" s="20" t="s">
        <v>137</v>
      </c>
      <c r="B26" s="22" t="s">
        <v>17</v>
      </c>
      <c r="C26" s="75">
        <f>VLOOKUP(A26,'HOJA TRABAJO'!$A$1:$Z$86,6,0)</f>
        <v>1160000000</v>
      </c>
      <c r="D26" s="75">
        <f>VLOOKUP(A26,'HOJA TRABAJO'!$A$1:$Z$86,7,0)</f>
        <v>0</v>
      </c>
      <c r="E26" s="77">
        <f>VLOOKUP(A26,'HOJA TRABAJO'!$A$1:$Z$86,8,0)</f>
        <v>0</v>
      </c>
      <c r="F26" s="83">
        <v>0</v>
      </c>
      <c r="G26" s="75">
        <f>VLOOKUP(A26,'HOJA TRABAJO'!$A$1:$Z$86,9,0)</f>
        <v>0</v>
      </c>
      <c r="H26" s="83">
        <f>VLOOKUP(A26,'HOJA TRABAJO'!$A$1:$Z$86,10,0)</f>
        <v>0</v>
      </c>
      <c r="I26" s="83">
        <f t="shared" si="7"/>
        <v>1160000000</v>
      </c>
      <c r="K26" s="90">
        <f>VLOOKUP(A26,'HOJA TRABAJO'!$A$1:$Z$86,11,0)</f>
        <v>1160000000</v>
      </c>
      <c r="L26" s="91" t="b">
        <f t="shared" si="4"/>
        <v>1</v>
      </c>
    </row>
    <row r="27" spans="1:12" ht="15.75" thickBot="1" x14ac:dyDescent="0.3">
      <c r="A27" s="20" t="s">
        <v>138</v>
      </c>
      <c r="B27" s="22" t="s">
        <v>18</v>
      </c>
      <c r="C27" s="75">
        <f>VLOOKUP(A27,'HOJA TRABAJO'!$A$1:$Z$86,6,0)</f>
        <v>750000000</v>
      </c>
      <c r="D27" s="75">
        <f>VLOOKUP(A27,'HOJA TRABAJO'!$A$1:$Z$86,7,0)</f>
        <v>0</v>
      </c>
      <c r="E27" s="77">
        <f>VLOOKUP(A27,'HOJA TRABAJO'!$A$1:$Z$86,8,0)</f>
        <v>0</v>
      </c>
      <c r="F27" s="83">
        <v>0</v>
      </c>
      <c r="G27" s="75">
        <f>VLOOKUP(A27,'HOJA TRABAJO'!$A$1:$Z$86,9,0)</f>
        <v>0</v>
      </c>
      <c r="H27" s="83">
        <f>VLOOKUP(A27,'HOJA TRABAJO'!$A$1:$Z$86,10,0)</f>
        <v>0</v>
      </c>
      <c r="I27" s="83">
        <f t="shared" si="7"/>
        <v>750000000</v>
      </c>
      <c r="K27" s="90">
        <f>VLOOKUP(A27,'HOJA TRABAJO'!$A$1:$Z$86,11,0)</f>
        <v>750000000</v>
      </c>
      <c r="L27" s="91" t="b">
        <f t="shared" si="4"/>
        <v>1</v>
      </c>
    </row>
    <row r="28" spans="1:12" s="15" customFormat="1" ht="16.5" thickTop="1" thickBot="1" x14ac:dyDescent="0.3">
      <c r="A28" s="12" t="s">
        <v>139</v>
      </c>
      <c r="B28" s="13" t="s">
        <v>19</v>
      </c>
      <c r="C28" s="34">
        <f>C29+C33+C35+C36</f>
        <v>2392000000</v>
      </c>
      <c r="D28" s="34">
        <f t="shared" ref="D28:H28" si="9">D29+D33+D35+D36</f>
        <v>2618000000</v>
      </c>
      <c r="E28" s="60">
        <f t="shared" si="9"/>
        <v>0</v>
      </c>
      <c r="F28" s="35">
        <f t="shared" si="9"/>
        <v>0</v>
      </c>
      <c r="G28" s="34">
        <f>G29+G33+G35+G36+G34</f>
        <v>115000000</v>
      </c>
      <c r="H28" s="35">
        <f t="shared" si="9"/>
        <v>115000000</v>
      </c>
      <c r="I28" s="66">
        <f>I29+I33+I35+I36+I34</f>
        <v>5010000000</v>
      </c>
      <c r="K28" s="90">
        <f>VLOOKUP(A28,'HOJA TRABAJO'!$A$1:$Z$86,11,0)</f>
        <v>5010000000</v>
      </c>
      <c r="L28" s="91" t="b">
        <f t="shared" si="4"/>
        <v>1</v>
      </c>
    </row>
    <row r="29" spans="1:12" ht="15.75" thickTop="1" x14ac:dyDescent="0.25">
      <c r="A29" s="20" t="s">
        <v>140</v>
      </c>
      <c r="B29" s="21" t="s">
        <v>76</v>
      </c>
      <c r="C29" s="75">
        <f>C30+C31+C32</f>
        <v>997000000</v>
      </c>
      <c r="D29" s="75">
        <f t="shared" ref="D29:E29" si="10">D30+D31+D32</f>
        <v>868000000</v>
      </c>
      <c r="E29" s="76">
        <f t="shared" si="10"/>
        <v>0</v>
      </c>
      <c r="F29" s="83">
        <f>F30+F31+F32</f>
        <v>0</v>
      </c>
      <c r="G29" s="75">
        <f t="shared" ref="G29" si="11">G30+G31+G32</f>
        <v>50000000</v>
      </c>
      <c r="H29" s="83">
        <f t="shared" ref="H29" si="12">H30+H31+H32</f>
        <v>25000000</v>
      </c>
      <c r="I29" s="85">
        <f t="shared" ref="I29" si="13">I30+I31+I32</f>
        <v>1890000000</v>
      </c>
      <c r="K29" s="88" t="e">
        <f>VLOOKUP(A29,'HOJA TRABAJO'!$A$1:$Z$86,11,0)</f>
        <v>#N/A</v>
      </c>
      <c r="L29" s="89" t="e">
        <f>K29=I29</f>
        <v>#N/A</v>
      </c>
    </row>
    <row r="30" spans="1:12" x14ac:dyDescent="0.25">
      <c r="A30" s="20" t="s">
        <v>141</v>
      </c>
      <c r="B30" s="22" t="s">
        <v>20</v>
      </c>
      <c r="C30" s="75">
        <f>VLOOKUP(A30,'HOJA TRABAJO'!$A$1:$Z$86,6,0)</f>
        <v>722000000</v>
      </c>
      <c r="D30" s="75">
        <f>VLOOKUP(A30,'HOJA TRABAJO'!$A$1:$Z$86,7,0)</f>
        <v>820000000</v>
      </c>
      <c r="E30" s="77">
        <f>VLOOKUP(A30,'HOJA TRABAJO'!$A$1:$Z$86,8,0)</f>
        <v>0</v>
      </c>
      <c r="F30" s="83">
        <v>0</v>
      </c>
      <c r="G30" s="75">
        <f>VLOOKUP(A30,'HOJA TRABAJO'!$A$1:$Z$86,9,0)</f>
        <v>0</v>
      </c>
      <c r="H30" s="83">
        <f>VLOOKUP(A30,'HOJA TRABAJO'!$A$1:$Z$86,10,0)</f>
        <v>0</v>
      </c>
      <c r="I30" s="86">
        <f t="shared" ref="I30:I36" si="14">C30+D30-E30-F30+G30-H30</f>
        <v>1542000000</v>
      </c>
      <c r="K30" s="90">
        <f>VLOOKUP(A30,'HOJA TRABAJO'!$A$1:$Z$86,11,0)</f>
        <v>1542000000</v>
      </c>
      <c r="L30" s="91" t="b">
        <f t="shared" si="4"/>
        <v>1</v>
      </c>
    </row>
    <row r="31" spans="1:12" x14ac:dyDescent="0.25">
      <c r="A31" s="20" t="s">
        <v>142</v>
      </c>
      <c r="B31" s="22" t="s">
        <v>21</v>
      </c>
      <c r="C31" s="75">
        <f>VLOOKUP(A31,'HOJA TRABAJO'!$A$1:$Z$86,6,0)</f>
        <v>100000000</v>
      </c>
      <c r="D31" s="75">
        <f>VLOOKUP(A31,'HOJA TRABAJO'!$A$1:$Z$86,7,0)</f>
        <v>48000000</v>
      </c>
      <c r="E31" s="77">
        <f>VLOOKUP(A31,'HOJA TRABAJO'!$A$1:$Z$86,8,0)</f>
        <v>0</v>
      </c>
      <c r="F31" s="83">
        <v>0</v>
      </c>
      <c r="G31" s="75">
        <f>VLOOKUP(A31,'HOJA TRABAJO'!$A$1:$Z$86,9,0)</f>
        <v>50000000</v>
      </c>
      <c r="H31" s="83">
        <f>VLOOKUP(A31,'HOJA TRABAJO'!$A$1:$Z$86,10,0)</f>
        <v>25000000</v>
      </c>
      <c r="I31" s="86">
        <f t="shared" si="14"/>
        <v>173000000</v>
      </c>
      <c r="K31" s="90">
        <f>VLOOKUP(A31,'HOJA TRABAJO'!$A$1:$Z$86,11,0)</f>
        <v>173000000</v>
      </c>
      <c r="L31" s="91" t="b">
        <f t="shared" si="4"/>
        <v>1</v>
      </c>
    </row>
    <row r="32" spans="1:12" x14ac:dyDescent="0.25">
      <c r="A32" s="20" t="s">
        <v>143</v>
      </c>
      <c r="B32" s="22" t="s">
        <v>22</v>
      </c>
      <c r="C32" s="75">
        <f>VLOOKUP(A32,'HOJA TRABAJO'!$A$1:$Z$86,6,0)</f>
        <v>175000000</v>
      </c>
      <c r="D32" s="75">
        <f>VLOOKUP(A32,'HOJA TRABAJO'!$A$1:$Z$86,7,0)</f>
        <v>0</v>
      </c>
      <c r="E32" s="77">
        <f>VLOOKUP(A32,'HOJA TRABAJO'!$A$1:$Z$86,8,0)</f>
        <v>0</v>
      </c>
      <c r="F32" s="83">
        <v>0</v>
      </c>
      <c r="G32" s="75">
        <f>VLOOKUP(A32,'HOJA TRABAJO'!$A$1:$Z$86,9,0)</f>
        <v>0</v>
      </c>
      <c r="H32" s="83">
        <f>VLOOKUP(A32,'HOJA TRABAJO'!$A$1:$Z$86,10,0)</f>
        <v>0</v>
      </c>
      <c r="I32" s="86">
        <f t="shared" si="14"/>
        <v>175000000</v>
      </c>
      <c r="K32" s="90">
        <f>VLOOKUP(A32,'HOJA TRABAJO'!$A$1:$Z$86,11,0)</f>
        <v>175000000</v>
      </c>
      <c r="L32" s="91" t="b">
        <f t="shared" si="4"/>
        <v>1</v>
      </c>
    </row>
    <row r="33" spans="1:13" x14ac:dyDescent="0.25">
      <c r="A33" s="20" t="s">
        <v>144</v>
      </c>
      <c r="B33" s="22" t="s">
        <v>23</v>
      </c>
      <c r="C33" s="75">
        <f>VLOOKUP(A33,'HOJA TRABAJO'!$A$1:$Z$86,6,0)</f>
        <v>1200000000</v>
      </c>
      <c r="D33" s="75">
        <f>VLOOKUP(A33,'HOJA TRABAJO'!$A$1:$Z$86,7,0)</f>
        <v>1750000000</v>
      </c>
      <c r="E33" s="77">
        <f>VLOOKUP(A33,'HOJA TRABAJO'!$A$1:$Z$86,8,0)</f>
        <v>0</v>
      </c>
      <c r="F33" s="83">
        <v>0</v>
      </c>
      <c r="G33" s="75">
        <f>VLOOKUP(A33,'HOJA TRABAJO'!$A$1:$Z$86,9,0)</f>
        <v>0</v>
      </c>
      <c r="H33" s="83">
        <f>VLOOKUP(A33,'HOJA TRABAJO'!$A$1:$Z$86,10,0)</f>
        <v>40000000</v>
      </c>
      <c r="I33" s="86">
        <f t="shared" si="14"/>
        <v>2910000000</v>
      </c>
      <c r="K33" s="90">
        <f>VLOOKUP(A33,'HOJA TRABAJO'!$A$1:$Z$86,11,0)</f>
        <v>2910000000</v>
      </c>
      <c r="L33" s="91" t="b">
        <f>K33=I33</f>
        <v>1</v>
      </c>
    </row>
    <row r="34" spans="1:13" x14ac:dyDescent="0.25">
      <c r="A34" s="20" t="s">
        <v>301</v>
      </c>
      <c r="B34" s="22" t="s">
        <v>302</v>
      </c>
      <c r="C34" s="75">
        <f>VLOOKUP(A34,'HOJA TRABAJO'!$A$1:$Z$86,6,0)</f>
        <v>0</v>
      </c>
      <c r="D34" s="75">
        <f>VLOOKUP(A34,'HOJA TRABAJO'!$A$1:$Z$86,7,0)</f>
        <v>0</v>
      </c>
      <c r="E34" s="77">
        <f>VLOOKUP(A34,'HOJA TRABAJO'!$A$1:$Z$86,8,0)</f>
        <v>0</v>
      </c>
      <c r="F34" s="83">
        <v>0</v>
      </c>
      <c r="G34" s="75">
        <f>VLOOKUP(A34,'HOJA TRABAJO'!$A$1:$Z$86,9,0)</f>
        <v>40000000</v>
      </c>
      <c r="H34" s="83">
        <f>VLOOKUP(A34,'HOJA TRABAJO'!$A$1:$Z$86,10,0)</f>
        <v>0</v>
      </c>
      <c r="I34" s="86">
        <f t="shared" ref="I34" si="15">C34+D34-E34-F34+G34-H34</f>
        <v>40000000</v>
      </c>
      <c r="K34" s="90">
        <f>VLOOKUP(A34,'HOJA TRABAJO'!$A$1:$Z$86,11,0)</f>
        <v>40000000</v>
      </c>
      <c r="L34" s="91" t="b">
        <f>K34=I34</f>
        <v>1</v>
      </c>
    </row>
    <row r="35" spans="1:13" x14ac:dyDescent="0.25">
      <c r="A35" s="20" t="s">
        <v>145</v>
      </c>
      <c r="B35" s="22" t="s">
        <v>24</v>
      </c>
      <c r="C35" s="75">
        <f>VLOOKUP(A35,'HOJA TRABAJO'!$A$1:$Z$86,6,0)</f>
        <v>80000000</v>
      </c>
      <c r="D35" s="75">
        <f>VLOOKUP(A35,'HOJA TRABAJO'!$A$1:$Z$86,7,0)</f>
        <v>0</v>
      </c>
      <c r="E35" s="77">
        <f>VLOOKUP(A35,'HOJA TRABAJO'!$A$1:$Z$86,8,0)</f>
        <v>0</v>
      </c>
      <c r="F35" s="83">
        <v>0</v>
      </c>
      <c r="G35" s="75">
        <f>VLOOKUP(A35,'HOJA TRABAJO'!$A$1:$Z$86,9,0)</f>
        <v>25000000</v>
      </c>
      <c r="H35" s="83">
        <f>VLOOKUP(A35,'HOJA TRABAJO'!$A$1:$Z$86,10,0)</f>
        <v>50000000</v>
      </c>
      <c r="I35" s="86">
        <f t="shared" si="14"/>
        <v>55000000</v>
      </c>
      <c r="K35" s="90">
        <f>VLOOKUP(A35,'HOJA TRABAJO'!$A$1:$Z$86,11,0)</f>
        <v>55000000</v>
      </c>
      <c r="L35" s="91" t="b">
        <f t="shared" si="4"/>
        <v>1</v>
      </c>
    </row>
    <row r="36" spans="1:13" ht="15.75" thickBot="1" x14ac:dyDescent="0.3">
      <c r="A36" s="20" t="s">
        <v>146</v>
      </c>
      <c r="B36" s="22" t="s">
        <v>25</v>
      </c>
      <c r="C36" s="75">
        <f>VLOOKUP(A36,'HOJA TRABAJO'!$A$1:$Z$86,6,0)</f>
        <v>115000000</v>
      </c>
      <c r="D36" s="75">
        <f>VLOOKUP(A36,'HOJA TRABAJO'!$A$1:$Z$86,7,0)</f>
        <v>0</v>
      </c>
      <c r="E36" s="77">
        <f>VLOOKUP(A36,'HOJA TRABAJO'!$A$1:$Z$86,8,0)</f>
        <v>0</v>
      </c>
      <c r="F36" s="83">
        <v>0</v>
      </c>
      <c r="G36" s="75">
        <f>VLOOKUP(A36,'HOJA TRABAJO'!$A$1:$Z$86,9,0)</f>
        <v>0</v>
      </c>
      <c r="H36" s="83">
        <f>VLOOKUP(A36,'HOJA TRABAJO'!$A$1:$Z$86,10,0)</f>
        <v>0</v>
      </c>
      <c r="I36" s="87">
        <f t="shared" si="14"/>
        <v>115000000</v>
      </c>
      <c r="K36" s="90">
        <f>VLOOKUP(A36,'HOJA TRABAJO'!$A$1:$Z$86,11,0)</f>
        <v>115000000</v>
      </c>
      <c r="L36" s="91" t="b">
        <f t="shared" si="4"/>
        <v>1</v>
      </c>
    </row>
    <row r="37" spans="1:13" s="15" customFormat="1" ht="16.5" thickTop="1" thickBot="1" x14ac:dyDescent="0.3">
      <c r="A37" s="10" t="s">
        <v>147</v>
      </c>
      <c r="B37" s="11" t="s">
        <v>26</v>
      </c>
      <c r="C37" s="33">
        <f>C38+C45</f>
        <v>13299000000</v>
      </c>
      <c r="D37" s="33">
        <f t="shared" ref="D37:I37" si="16">D38+D45</f>
        <v>6200102</v>
      </c>
      <c r="E37" s="64">
        <f t="shared" si="16"/>
        <v>6200102</v>
      </c>
      <c r="F37" s="36">
        <f t="shared" si="16"/>
        <v>0</v>
      </c>
      <c r="G37" s="33">
        <f t="shared" si="16"/>
        <v>1622435401</v>
      </c>
      <c r="H37" s="36">
        <f t="shared" si="16"/>
        <v>1622435401</v>
      </c>
      <c r="I37" s="36">
        <f t="shared" si="16"/>
        <v>13299000000</v>
      </c>
      <c r="K37" s="90">
        <f>VLOOKUP(A37,'HOJA TRABAJO'!$A$1:$Z$86,11,0)</f>
        <v>13299000000</v>
      </c>
      <c r="L37" s="91" t="b">
        <f t="shared" si="4"/>
        <v>1</v>
      </c>
    </row>
    <row r="38" spans="1:13" ht="15.75" thickTop="1" x14ac:dyDescent="0.25">
      <c r="A38" s="20" t="s">
        <v>148</v>
      </c>
      <c r="B38" s="21" t="s">
        <v>77</v>
      </c>
      <c r="C38" s="75">
        <f>C39</f>
        <v>130000000</v>
      </c>
      <c r="D38" s="75">
        <f t="shared" ref="D38:I38" si="17">D39</f>
        <v>0</v>
      </c>
      <c r="E38" s="77">
        <f t="shared" si="17"/>
        <v>0</v>
      </c>
      <c r="F38" s="83">
        <f t="shared" si="17"/>
        <v>0</v>
      </c>
      <c r="G38" s="75">
        <f t="shared" si="17"/>
        <v>0</v>
      </c>
      <c r="H38" s="83">
        <f t="shared" si="17"/>
        <v>0</v>
      </c>
      <c r="I38" s="83">
        <f t="shared" si="17"/>
        <v>130000000</v>
      </c>
      <c r="K38" s="88" t="e">
        <f>VLOOKUP(A38,'HOJA TRABAJO'!$A$1:$Z$86,11,0)</f>
        <v>#N/A</v>
      </c>
      <c r="L38" s="89" t="e">
        <f t="shared" si="4"/>
        <v>#N/A</v>
      </c>
    </row>
    <row r="39" spans="1:13" x14ac:dyDescent="0.25">
      <c r="A39" s="20" t="s">
        <v>149</v>
      </c>
      <c r="B39" s="21" t="s">
        <v>78</v>
      </c>
      <c r="C39" s="75">
        <f>C40+C42</f>
        <v>130000000</v>
      </c>
      <c r="D39" s="75">
        <f t="shared" ref="D39:I39" si="18">D40+D42</f>
        <v>0</v>
      </c>
      <c r="E39" s="77">
        <f t="shared" si="18"/>
        <v>0</v>
      </c>
      <c r="F39" s="83">
        <f t="shared" si="18"/>
        <v>0</v>
      </c>
      <c r="G39" s="75">
        <f t="shared" si="18"/>
        <v>0</v>
      </c>
      <c r="H39" s="83">
        <f t="shared" si="18"/>
        <v>0</v>
      </c>
      <c r="I39" s="83">
        <f t="shared" si="18"/>
        <v>130000000</v>
      </c>
      <c r="K39" s="88" t="e">
        <f>VLOOKUP(A39,'HOJA TRABAJO'!$A$1:$Z$86,11,0)</f>
        <v>#N/A</v>
      </c>
      <c r="L39" s="89" t="e">
        <f t="shared" si="4"/>
        <v>#N/A</v>
      </c>
    </row>
    <row r="40" spans="1:13" x14ac:dyDescent="0.25">
      <c r="A40" s="20" t="s">
        <v>150</v>
      </c>
      <c r="B40" s="21" t="s">
        <v>79</v>
      </c>
      <c r="C40" s="75">
        <f>C41</f>
        <v>80000000</v>
      </c>
      <c r="D40" s="75">
        <f t="shared" ref="D40:I40" si="19">D41</f>
        <v>0</v>
      </c>
      <c r="E40" s="77">
        <f t="shared" si="19"/>
        <v>0</v>
      </c>
      <c r="F40" s="83">
        <f t="shared" si="19"/>
        <v>0</v>
      </c>
      <c r="G40" s="75">
        <f t="shared" si="19"/>
        <v>0</v>
      </c>
      <c r="H40" s="83">
        <f t="shared" si="19"/>
        <v>0</v>
      </c>
      <c r="I40" s="83">
        <f t="shared" si="19"/>
        <v>80000000</v>
      </c>
      <c r="K40" s="88" t="e">
        <f>VLOOKUP(A40,'HOJA TRABAJO'!$A$1:$Z$86,11,0)</f>
        <v>#N/A</v>
      </c>
      <c r="L40" s="89" t="e">
        <f t="shared" si="4"/>
        <v>#N/A</v>
      </c>
    </row>
    <row r="41" spans="1:13" ht="27" x14ac:dyDescent="0.25">
      <c r="A41" s="20" t="s">
        <v>151</v>
      </c>
      <c r="B41" s="22" t="s">
        <v>69</v>
      </c>
      <c r="C41" s="75">
        <f>VLOOKUP(A41,'HOJA TRABAJO'!$A$1:$Z$86,6,0)</f>
        <v>80000000</v>
      </c>
      <c r="D41" s="75">
        <f>VLOOKUP(A41,'HOJA TRABAJO'!$A$1:$Z$86,7,0)</f>
        <v>0</v>
      </c>
      <c r="E41" s="77">
        <f>VLOOKUP(A41,'HOJA TRABAJO'!$A$1:$Z$86,8,0)</f>
        <v>0</v>
      </c>
      <c r="F41" s="83">
        <v>0</v>
      </c>
      <c r="G41" s="75">
        <f>VLOOKUP(A41,'HOJA TRABAJO'!$A$1:$Z$86,9,0)</f>
        <v>0</v>
      </c>
      <c r="H41" s="83">
        <f>VLOOKUP(A41,'HOJA TRABAJO'!$A$1:$Z$86,10,0)</f>
        <v>0</v>
      </c>
      <c r="I41" s="83">
        <f t="shared" ref="I41" si="20">C41+D41-E41-F41+G41-H41</f>
        <v>80000000</v>
      </c>
      <c r="K41" s="90">
        <f>VLOOKUP(A41,'HOJA TRABAJO'!$A$1:$Z$86,11,0)</f>
        <v>80000000</v>
      </c>
      <c r="L41" s="91" t="b">
        <f t="shared" si="4"/>
        <v>1</v>
      </c>
    </row>
    <row r="42" spans="1:13" x14ac:dyDescent="0.25">
      <c r="A42" s="20" t="s">
        <v>152</v>
      </c>
      <c r="B42" s="21" t="s">
        <v>80</v>
      </c>
      <c r="C42" s="75">
        <f>C43+C44</f>
        <v>50000000</v>
      </c>
      <c r="D42" s="75">
        <f t="shared" ref="D42:I42" si="21">D43+D44</f>
        <v>0</v>
      </c>
      <c r="E42" s="77">
        <f t="shared" si="21"/>
        <v>0</v>
      </c>
      <c r="F42" s="83">
        <f t="shared" si="21"/>
        <v>0</v>
      </c>
      <c r="G42" s="75">
        <f t="shared" si="21"/>
        <v>0</v>
      </c>
      <c r="H42" s="83">
        <f t="shared" si="21"/>
        <v>0</v>
      </c>
      <c r="I42" s="83">
        <f t="shared" si="21"/>
        <v>50000000</v>
      </c>
      <c r="K42" s="88" t="e">
        <f>VLOOKUP(A42,'HOJA TRABAJO'!$A$1:$Z$86,11,0)</f>
        <v>#N/A</v>
      </c>
      <c r="L42" s="89" t="e">
        <f t="shared" si="4"/>
        <v>#N/A</v>
      </c>
    </row>
    <row r="43" spans="1:13" x14ac:dyDescent="0.25">
      <c r="A43" s="20" t="s">
        <v>153</v>
      </c>
      <c r="B43" s="22" t="s">
        <v>27</v>
      </c>
      <c r="C43" s="75">
        <f>VLOOKUP(A43,'HOJA TRABAJO'!$A$1:$Z$86,6,0)</f>
        <v>30000000</v>
      </c>
      <c r="D43" s="75">
        <f>VLOOKUP(A43,'HOJA TRABAJO'!$A$1:$Z$86,7,0)</f>
        <v>0</v>
      </c>
      <c r="E43" s="77">
        <f>VLOOKUP(A43,'HOJA TRABAJO'!$A$1:$Z$86,8,0)</f>
        <v>0</v>
      </c>
      <c r="F43" s="83">
        <v>0</v>
      </c>
      <c r="G43" s="75">
        <f>VLOOKUP(A43,'HOJA TRABAJO'!$A$1:$Z$86,9,0)</f>
        <v>0</v>
      </c>
      <c r="H43" s="83">
        <f>VLOOKUP(A43,'HOJA TRABAJO'!$A$1:$Z$86,10,0)</f>
        <v>0</v>
      </c>
      <c r="I43" s="83">
        <f t="shared" ref="I43:I44" si="22">C43+D43-E43-F43+G43-H43</f>
        <v>30000000</v>
      </c>
      <c r="K43" s="90">
        <f>VLOOKUP(A43,'HOJA TRABAJO'!$A$1:$Z$86,11,0)</f>
        <v>30000000</v>
      </c>
      <c r="L43" s="91" t="b">
        <f t="shared" si="4"/>
        <v>1</v>
      </c>
    </row>
    <row r="44" spans="1:13" x14ac:dyDescent="0.25">
      <c r="A44" s="20" t="s">
        <v>154</v>
      </c>
      <c r="B44" s="22" t="s">
        <v>29</v>
      </c>
      <c r="C44" s="75">
        <f>VLOOKUP(A44,'HOJA TRABAJO'!$A$1:$Z$86,6,0)</f>
        <v>20000000</v>
      </c>
      <c r="D44" s="75">
        <f>VLOOKUP(A44,'HOJA TRABAJO'!$A$1:$Z$86,7,0)</f>
        <v>0</v>
      </c>
      <c r="E44" s="77">
        <f>VLOOKUP(A44,'HOJA TRABAJO'!$A$1:$Z$86,8,0)</f>
        <v>0</v>
      </c>
      <c r="F44" s="83">
        <v>0</v>
      </c>
      <c r="G44" s="75">
        <f>VLOOKUP(A44,'HOJA TRABAJO'!$A$1:$Z$86,9,0)</f>
        <v>0</v>
      </c>
      <c r="H44" s="83">
        <f>VLOOKUP(A44,'HOJA TRABAJO'!$A$1:$Z$86,10,0)</f>
        <v>0</v>
      </c>
      <c r="I44" s="83">
        <f t="shared" si="22"/>
        <v>20000000</v>
      </c>
      <c r="K44" s="90">
        <f>VLOOKUP(A44,'HOJA TRABAJO'!$A$1:$Z$86,11,0)</f>
        <v>20000000</v>
      </c>
      <c r="L44" s="91" t="b">
        <f t="shared" si="4"/>
        <v>1</v>
      </c>
    </row>
    <row r="45" spans="1:13" x14ac:dyDescent="0.25">
      <c r="A45" s="20" t="s">
        <v>155</v>
      </c>
      <c r="B45" s="21" t="s">
        <v>81</v>
      </c>
      <c r="C45" s="75">
        <f>C46+C58</f>
        <v>13169000000</v>
      </c>
      <c r="D45" s="75">
        <f t="shared" ref="D45:I45" si="23">D46+D58</f>
        <v>6200102</v>
      </c>
      <c r="E45" s="77">
        <f t="shared" si="23"/>
        <v>6200102</v>
      </c>
      <c r="F45" s="83">
        <f t="shared" si="23"/>
        <v>0</v>
      </c>
      <c r="G45" s="75">
        <f t="shared" si="23"/>
        <v>1622435401</v>
      </c>
      <c r="H45" s="83">
        <f t="shared" si="23"/>
        <v>1622435401</v>
      </c>
      <c r="I45" s="83">
        <f t="shared" si="23"/>
        <v>13169000000</v>
      </c>
      <c r="K45" s="88" t="e">
        <f>VLOOKUP(A45,'HOJA TRABAJO'!$A$1:$Z$86,11,0)</f>
        <v>#N/A</v>
      </c>
      <c r="L45" s="89" t="e">
        <f t="shared" si="4"/>
        <v>#N/A</v>
      </c>
      <c r="M45" s="37"/>
    </row>
    <row r="46" spans="1:13" x14ac:dyDescent="0.25">
      <c r="A46" s="20" t="s">
        <v>156</v>
      </c>
      <c r="B46" s="21" t="s">
        <v>82</v>
      </c>
      <c r="C46" s="75">
        <f>C47+C49+C54</f>
        <v>831134500</v>
      </c>
      <c r="D46" s="75">
        <f t="shared" ref="D46:I46" si="24">D47+D49+D54</f>
        <v>0</v>
      </c>
      <c r="E46" s="77">
        <f t="shared" si="24"/>
        <v>0</v>
      </c>
      <c r="F46" s="83">
        <f t="shared" si="24"/>
        <v>0</v>
      </c>
      <c r="G46" s="75">
        <f t="shared" si="24"/>
        <v>425520768</v>
      </c>
      <c r="H46" s="83">
        <f t="shared" si="24"/>
        <v>26256856</v>
      </c>
      <c r="I46" s="83">
        <f t="shared" si="24"/>
        <v>1230398412</v>
      </c>
      <c r="K46" s="88" t="e">
        <f>VLOOKUP(A46,'HOJA TRABAJO'!$A$1:$Z$86,11,0)</f>
        <v>#N/A</v>
      </c>
      <c r="L46" s="89" t="e">
        <f t="shared" si="4"/>
        <v>#N/A</v>
      </c>
    </row>
    <row r="47" spans="1:13" ht="27" x14ac:dyDescent="0.25">
      <c r="A47" s="20" t="s">
        <v>157</v>
      </c>
      <c r="B47" s="21" t="s">
        <v>83</v>
      </c>
      <c r="C47" s="75">
        <f>C48</f>
        <v>8134500</v>
      </c>
      <c r="D47" s="75">
        <f t="shared" ref="D47:I47" si="25">D48</f>
        <v>0</v>
      </c>
      <c r="E47" s="77">
        <f t="shared" si="25"/>
        <v>0</v>
      </c>
      <c r="F47" s="83">
        <f t="shared" si="25"/>
        <v>0</v>
      </c>
      <c r="G47" s="75">
        <f t="shared" si="25"/>
        <v>7865500</v>
      </c>
      <c r="H47" s="83">
        <f t="shared" si="25"/>
        <v>0</v>
      </c>
      <c r="I47" s="83">
        <f t="shared" si="25"/>
        <v>16000000</v>
      </c>
      <c r="K47" s="88" t="e">
        <f>VLOOKUP(A47,'HOJA TRABAJO'!$A$1:$Z$86,11,0)</f>
        <v>#N/A</v>
      </c>
      <c r="L47" s="89" t="e">
        <f t="shared" si="4"/>
        <v>#N/A</v>
      </c>
    </row>
    <row r="48" spans="1:13" x14ac:dyDescent="0.25">
      <c r="A48" s="20" t="s">
        <v>158</v>
      </c>
      <c r="B48" s="22" t="s">
        <v>70</v>
      </c>
      <c r="C48" s="75">
        <f>VLOOKUP(A48,'HOJA TRABAJO'!$A$1:$Z$86,6,0)</f>
        <v>8134500</v>
      </c>
      <c r="D48" s="75">
        <f>VLOOKUP(A48,'HOJA TRABAJO'!$A$1:$Z$86,7,0)</f>
        <v>0</v>
      </c>
      <c r="E48" s="77">
        <f>VLOOKUP(A48,'HOJA TRABAJO'!$A$1:$Z$86,8,0)</f>
        <v>0</v>
      </c>
      <c r="F48" s="83">
        <v>0</v>
      </c>
      <c r="G48" s="75">
        <f>VLOOKUP(A48,'HOJA TRABAJO'!$A$1:$Z$86,9,0)</f>
        <v>7865500</v>
      </c>
      <c r="H48" s="83">
        <f>VLOOKUP(A48,'HOJA TRABAJO'!$A$1:$Z$86,10,0)</f>
        <v>0</v>
      </c>
      <c r="I48" s="83">
        <f t="shared" ref="I48" si="26">C48+D48-E48-F48+G48-H48</f>
        <v>16000000</v>
      </c>
      <c r="K48" s="90">
        <f>VLOOKUP(A48,'HOJA TRABAJO'!$A$1:$Z$86,11,0)</f>
        <v>16000000</v>
      </c>
      <c r="L48" s="91" t="b">
        <f t="shared" si="4"/>
        <v>1</v>
      </c>
    </row>
    <row r="49" spans="1:12" ht="27" x14ac:dyDescent="0.25">
      <c r="A49" s="20" t="s">
        <v>159</v>
      </c>
      <c r="B49" s="21" t="s">
        <v>84</v>
      </c>
      <c r="C49" s="75">
        <f>C50+C51+C52+C53</f>
        <v>113000000</v>
      </c>
      <c r="D49" s="75">
        <f t="shared" ref="D49:I49" si="27">D50+D51+D52+D53</f>
        <v>0</v>
      </c>
      <c r="E49" s="77">
        <f t="shared" si="27"/>
        <v>0</v>
      </c>
      <c r="F49" s="83">
        <f t="shared" si="27"/>
        <v>0</v>
      </c>
      <c r="G49" s="75">
        <f t="shared" si="27"/>
        <v>112838392</v>
      </c>
      <c r="H49" s="83">
        <f t="shared" si="27"/>
        <v>11256856</v>
      </c>
      <c r="I49" s="83">
        <f t="shared" si="27"/>
        <v>214581536</v>
      </c>
      <c r="K49" s="88" t="e">
        <f>VLOOKUP(A49,'HOJA TRABAJO'!$A$1:$Z$86,11,0)</f>
        <v>#N/A</v>
      </c>
      <c r="L49" s="89" t="e">
        <f t="shared" si="4"/>
        <v>#N/A</v>
      </c>
    </row>
    <row r="50" spans="1:12" ht="27" x14ac:dyDescent="0.25">
      <c r="A50" s="20" t="s">
        <v>160</v>
      </c>
      <c r="B50" s="22" t="s">
        <v>71</v>
      </c>
      <c r="C50" s="75">
        <f>VLOOKUP(A50,'HOJA TRABAJO'!$A$1:$Z$86,6,0)</f>
        <v>65000000</v>
      </c>
      <c r="D50" s="75">
        <f>VLOOKUP(A50,'HOJA TRABAJO'!$A$1:$Z$86,7,0)</f>
        <v>0</v>
      </c>
      <c r="E50" s="77">
        <f>VLOOKUP(A50,'HOJA TRABAJO'!$A$1:$Z$86,8,0)</f>
        <v>0</v>
      </c>
      <c r="F50" s="83">
        <v>0</v>
      </c>
      <c r="G50" s="75">
        <f>VLOOKUP(A50,'HOJA TRABAJO'!$A$1:$Z$86,9,0)</f>
        <v>55300000</v>
      </c>
      <c r="H50" s="83">
        <f>VLOOKUP(A50,'HOJA TRABAJO'!$A$1:$Z$86,10,0)</f>
        <v>0</v>
      </c>
      <c r="I50" s="83">
        <f t="shared" ref="I50:I53" si="28">C50+D50-E50-F50+G50-H50</f>
        <v>120300000</v>
      </c>
      <c r="K50" s="90">
        <f>VLOOKUP(A50,'HOJA TRABAJO'!$A$1:$Z$86,11,0)</f>
        <v>120300000</v>
      </c>
      <c r="L50" s="91" t="b">
        <f t="shared" si="4"/>
        <v>1</v>
      </c>
    </row>
    <row r="51" spans="1:12" ht="27" x14ac:dyDescent="0.25">
      <c r="A51" s="20" t="s">
        <v>161</v>
      </c>
      <c r="B51" s="22" t="s">
        <v>28</v>
      </c>
      <c r="C51" s="75">
        <f>VLOOKUP(A51,'HOJA TRABAJO'!$A$1:$Z$86,6,0)</f>
        <v>48000000</v>
      </c>
      <c r="D51" s="75">
        <f>VLOOKUP(A51,'HOJA TRABAJO'!$A$1:$Z$86,7,0)</f>
        <v>0</v>
      </c>
      <c r="E51" s="77">
        <f>VLOOKUP(A51,'HOJA TRABAJO'!$A$1:$Z$86,8,0)</f>
        <v>0</v>
      </c>
      <c r="F51" s="83">
        <v>0</v>
      </c>
      <c r="G51" s="75">
        <f>VLOOKUP(A51,'HOJA TRABAJO'!$A$1:$Z$86,9,0)</f>
        <v>257000</v>
      </c>
      <c r="H51" s="83">
        <f>VLOOKUP(A51,'HOJA TRABAJO'!$A$1:$Z$86,10,0)</f>
        <v>0</v>
      </c>
      <c r="I51" s="83">
        <f t="shared" si="28"/>
        <v>48257000</v>
      </c>
      <c r="K51" s="90">
        <f>VLOOKUP(A51,'HOJA TRABAJO'!$A$1:$Z$86,11,0)</f>
        <v>48257000</v>
      </c>
      <c r="L51" s="91" t="b">
        <f t="shared" si="4"/>
        <v>1</v>
      </c>
    </row>
    <row r="52" spans="1:12" ht="27" x14ac:dyDescent="0.25">
      <c r="A52" s="20" t="s">
        <v>162</v>
      </c>
      <c r="B52" s="22" t="s">
        <v>243</v>
      </c>
      <c r="C52" s="75">
        <f>VLOOKUP(A52,'HOJA TRABAJO'!$A$1:$Z$86,6,0)</f>
        <v>0</v>
      </c>
      <c r="D52" s="75">
        <f>VLOOKUP(A52,'HOJA TRABAJO'!$A$1:$Z$86,7,0)</f>
        <v>0</v>
      </c>
      <c r="E52" s="77">
        <f>VLOOKUP(A52,'HOJA TRABAJO'!$A$1:$Z$86,8,0)</f>
        <v>0</v>
      </c>
      <c r="F52" s="83">
        <v>0</v>
      </c>
      <c r="G52" s="75">
        <f>VLOOKUP(A52,'HOJA TRABAJO'!$A$1:$Z$86,9,0)</f>
        <v>300000</v>
      </c>
      <c r="H52" s="83">
        <f>VLOOKUP(A52,'HOJA TRABAJO'!$A$1:$Z$86,10,0)</f>
        <v>0</v>
      </c>
      <c r="I52" s="83">
        <f t="shared" si="28"/>
        <v>300000</v>
      </c>
      <c r="K52" s="90">
        <f>VLOOKUP(A52,'HOJA TRABAJO'!$A$1:$Z$86,11,0)</f>
        <v>300000</v>
      </c>
      <c r="L52" s="91" t="b">
        <f t="shared" si="4"/>
        <v>1</v>
      </c>
    </row>
    <row r="53" spans="1:12" x14ac:dyDescent="0.25">
      <c r="A53" s="20" t="s">
        <v>163</v>
      </c>
      <c r="B53" s="22" t="s">
        <v>244</v>
      </c>
      <c r="C53" s="75">
        <f>VLOOKUP(A53,'HOJA TRABAJO'!$A$1:$Z$86,6,0)</f>
        <v>0</v>
      </c>
      <c r="D53" s="75">
        <f>VLOOKUP(A53,'HOJA TRABAJO'!$A$1:$Z$86,7,0)</f>
        <v>0</v>
      </c>
      <c r="E53" s="77">
        <f>VLOOKUP(A53,'HOJA TRABAJO'!$A$1:$Z$86,8,0)</f>
        <v>0</v>
      </c>
      <c r="F53" s="83">
        <v>0</v>
      </c>
      <c r="G53" s="75">
        <f>VLOOKUP(A53,'HOJA TRABAJO'!$A$1:$Z$86,9,0)</f>
        <v>56981392</v>
      </c>
      <c r="H53" s="83">
        <f>VLOOKUP(A53,'HOJA TRABAJO'!$A$1:$Z$86,10,0)</f>
        <v>11256856</v>
      </c>
      <c r="I53" s="83">
        <f t="shared" si="28"/>
        <v>45724536</v>
      </c>
      <c r="K53" s="90">
        <f>VLOOKUP(A53,'HOJA TRABAJO'!$A$1:$Z$86,11,0)</f>
        <v>45724536</v>
      </c>
      <c r="L53" s="91" t="b">
        <f t="shared" si="4"/>
        <v>1</v>
      </c>
    </row>
    <row r="54" spans="1:12" x14ac:dyDescent="0.25">
      <c r="A54" s="20" t="s">
        <v>164</v>
      </c>
      <c r="B54" s="21" t="s">
        <v>85</v>
      </c>
      <c r="C54" s="75">
        <f>C55+C56+C57</f>
        <v>710000000</v>
      </c>
      <c r="D54" s="75">
        <f t="shared" ref="D54:I54" si="29">D55+D56+D57</f>
        <v>0</v>
      </c>
      <c r="E54" s="77">
        <f t="shared" si="29"/>
        <v>0</v>
      </c>
      <c r="F54" s="83">
        <f t="shared" si="29"/>
        <v>0</v>
      </c>
      <c r="G54" s="75">
        <f t="shared" si="29"/>
        <v>304816876</v>
      </c>
      <c r="H54" s="83">
        <f t="shared" si="29"/>
        <v>15000000</v>
      </c>
      <c r="I54" s="83">
        <f t="shared" si="29"/>
        <v>999816876</v>
      </c>
      <c r="K54" s="88" t="e">
        <f>VLOOKUP(A54,'HOJA TRABAJO'!$A$1:$Z$86,11,0)</f>
        <v>#N/A</v>
      </c>
      <c r="L54" s="89" t="e">
        <f t="shared" si="4"/>
        <v>#N/A</v>
      </c>
    </row>
    <row r="55" spans="1:12" x14ac:dyDescent="0.25">
      <c r="A55" s="20" t="s">
        <v>165</v>
      </c>
      <c r="B55" s="22" t="s">
        <v>245</v>
      </c>
      <c r="C55" s="75">
        <f>VLOOKUP(A55,'HOJA TRABAJO'!$A$1:$Z$86,6,0)</f>
        <v>0</v>
      </c>
      <c r="D55" s="75">
        <f>VLOOKUP(A55,'HOJA TRABAJO'!$A$1:$Z$86,7,0)</f>
        <v>0</v>
      </c>
      <c r="E55" s="77">
        <f>VLOOKUP(A55,'HOJA TRABAJO'!$A$1:$Z$86,8,0)</f>
        <v>0</v>
      </c>
      <c r="F55" s="83">
        <v>0</v>
      </c>
      <c r="G55" s="75">
        <f>VLOOKUP(A55,'HOJA TRABAJO'!$A$1:$Z$86,9,0)</f>
        <v>133463696</v>
      </c>
      <c r="H55" s="83">
        <f>VLOOKUP(A55,'HOJA TRABAJO'!$A$1:$Z$86,10,0)</f>
        <v>15000000</v>
      </c>
      <c r="I55" s="83">
        <f t="shared" ref="I55:I57" si="30">C55+D55-E55-F55+G55-H55</f>
        <v>118463696</v>
      </c>
      <c r="K55" s="90">
        <f>VLOOKUP(A55,'HOJA TRABAJO'!$A$1:$Z$86,11,0)</f>
        <v>118463696</v>
      </c>
      <c r="L55" s="91" t="b">
        <f t="shared" si="4"/>
        <v>1</v>
      </c>
    </row>
    <row r="56" spans="1:12" x14ac:dyDescent="0.25">
      <c r="A56" s="20" t="s">
        <v>166</v>
      </c>
      <c r="B56" s="22" t="s">
        <v>27</v>
      </c>
      <c r="C56" s="75">
        <f>VLOOKUP(A56,'HOJA TRABAJO'!$A$1:$Z$86,6,0)</f>
        <v>110000000</v>
      </c>
      <c r="D56" s="75">
        <f>VLOOKUP(A56,'HOJA TRABAJO'!$A$1:$Z$86,7,0)</f>
        <v>0</v>
      </c>
      <c r="E56" s="77">
        <f>VLOOKUP(A56,'HOJA TRABAJO'!$A$1:$Z$86,8,0)</f>
        <v>0</v>
      </c>
      <c r="F56" s="83">
        <v>0</v>
      </c>
      <c r="G56" s="75">
        <f>VLOOKUP(A56,'HOJA TRABAJO'!$A$1:$Z$86,9,0)</f>
        <v>12756856</v>
      </c>
      <c r="H56" s="83">
        <f>VLOOKUP(A56,'HOJA TRABAJO'!$A$1:$Z$86,10,0)</f>
        <v>0</v>
      </c>
      <c r="I56" s="83">
        <f t="shared" si="30"/>
        <v>122756856</v>
      </c>
      <c r="K56" s="90">
        <f>VLOOKUP(A56,'HOJA TRABAJO'!$A$1:$Z$86,11,0)</f>
        <v>122756856</v>
      </c>
      <c r="L56" s="91" t="b">
        <f t="shared" si="4"/>
        <v>1</v>
      </c>
    </row>
    <row r="57" spans="1:12" x14ac:dyDescent="0.25">
      <c r="A57" s="20" t="s">
        <v>167</v>
      </c>
      <c r="B57" s="22" t="s">
        <v>29</v>
      </c>
      <c r="C57" s="75">
        <f>VLOOKUP(A57,'HOJA TRABAJO'!$A$1:$Z$86,6,0)</f>
        <v>600000000</v>
      </c>
      <c r="D57" s="75">
        <f>VLOOKUP(A57,'HOJA TRABAJO'!$A$1:$Z$86,7,0)</f>
        <v>0</v>
      </c>
      <c r="E57" s="77">
        <f>VLOOKUP(A57,'HOJA TRABAJO'!$A$1:$Z$86,8,0)</f>
        <v>0</v>
      </c>
      <c r="F57" s="83">
        <v>0</v>
      </c>
      <c r="G57" s="75">
        <f>VLOOKUP(A57,'HOJA TRABAJO'!$A$1:$Z$86,9,0)</f>
        <v>158596324</v>
      </c>
      <c r="H57" s="83">
        <f>VLOOKUP(A57,'HOJA TRABAJO'!$A$1:$Z$86,10,0)</f>
        <v>0</v>
      </c>
      <c r="I57" s="83">
        <f t="shared" si="30"/>
        <v>758596324</v>
      </c>
      <c r="K57" s="90">
        <f>VLOOKUP(A57,'HOJA TRABAJO'!$A$1:$Z$86,11,0)</f>
        <v>758596324</v>
      </c>
      <c r="L57" s="91" t="b">
        <f t="shared" si="4"/>
        <v>1</v>
      </c>
    </row>
    <row r="58" spans="1:12" x14ac:dyDescent="0.25">
      <c r="A58" s="20" t="s">
        <v>168</v>
      </c>
      <c r="B58" s="21" t="s">
        <v>86</v>
      </c>
      <c r="C58" s="75">
        <f>C59+C61+C68+C72+C79+C85</f>
        <v>12337865500</v>
      </c>
      <c r="D58" s="75">
        <f t="shared" ref="D58:I58" si="31">D59+D61+D68+D72+D79+D85</f>
        <v>6200102</v>
      </c>
      <c r="E58" s="77">
        <f t="shared" si="31"/>
        <v>6200102</v>
      </c>
      <c r="F58" s="83">
        <f t="shared" si="31"/>
        <v>0</v>
      </c>
      <c r="G58" s="75">
        <f>G59+G61+G68+G72+G79+G85</f>
        <v>1196914633</v>
      </c>
      <c r="H58" s="83">
        <f t="shared" si="31"/>
        <v>1596178545</v>
      </c>
      <c r="I58" s="83">
        <f t="shared" si="31"/>
        <v>11938601588</v>
      </c>
      <c r="K58" s="88" t="e">
        <f>VLOOKUP(A58,'HOJA TRABAJO'!$A$1:$Z$86,11,0)</f>
        <v>#N/A</v>
      </c>
      <c r="L58" s="89" t="e">
        <f t="shared" si="4"/>
        <v>#N/A</v>
      </c>
    </row>
    <row r="59" spans="1:12" x14ac:dyDescent="0.25">
      <c r="A59" s="20" t="s">
        <v>169</v>
      </c>
      <c r="B59" s="21" t="s">
        <v>87</v>
      </c>
      <c r="C59" s="75">
        <f>C60</f>
        <v>2400000</v>
      </c>
      <c r="D59" s="75">
        <f t="shared" ref="D59:I59" si="32">D60</f>
        <v>0</v>
      </c>
      <c r="E59" s="77">
        <f t="shared" si="32"/>
        <v>0</v>
      </c>
      <c r="F59" s="83">
        <f t="shared" si="32"/>
        <v>0</v>
      </c>
      <c r="G59" s="75">
        <f t="shared" si="32"/>
        <v>0</v>
      </c>
      <c r="H59" s="83">
        <f t="shared" si="32"/>
        <v>0</v>
      </c>
      <c r="I59" s="83">
        <f t="shared" si="32"/>
        <v>2400000</v>
      </c>
      <c r="K59" s="88" t="e">
        <f>VLOOKUP(A59,'HOJA TRABAJO'!$A$1:$Z$86,11,0)</f>
        <v>#N/A</v>
      </c>
      <c r="L59" s="89" t="e">
        <f t="shared" si="4"/>
        <v>#N/A</v>
      </c>
    </row>
    <row r="60" spans="1:12" x14ac:dyDescent="0.25">
      <c r="A60" s="20" t="s">
        <v>170</v>
      </c>
      <c r="B60" s="22" t="s">
        <v>30</v>
      </c>
      <c r="C60" s="75">
        <f>VLOOKUP(A60,'HOJA TRABAJO'!$A$1:$Z$86,6,0)</f>
        <v>2400000</v>
      </c>
      <c r="D60" s="75">
        <f>VLOOKUP(A60,'HOJA TRABAJO'!$A$1:$Z$86,7,0)</f>
        <v>0</v>
      </c>
      <c r="E60" s="77">
        <f>VLOOKUP(A60,'HOJA TRABAJO'!$A$1:$Z$86,8,0)</f>
        <v>0</v>
      </c>
      <c r="F60" s="83">
        <v>0</v>
      </c>
      <c r="G60" s="75">
        <f>VLOOKUP(A60,'HOJA TRABAJO'!$A$1:$Z$86,9,0)</f>
        <v>0</v>
      </c>
      <c r="H60" s="83">
        <f>VLOOKUP(A60,'HOJA TRABAJO'!$A$1:$Z$86,10,0)</f>
        <v>0</v>
      </c>
      <c r="I60" s="83">
        <f t="shared" ref="I60" si="33">C60+D60-E60-F60+G60-H60</f>
        <v>2400000</v>
      </c>
      <c r="K60" s="90">
        <f>VLOOKUP(A60,'HOJA TRABAJO'!$A$1:$Z$86,11,0)</f>
        <v>2400000</v>
      </c>
      <c r="L60" s="91" t="b">
        <f t="shared" si="4"/>
        <v>1</v>
      </c>
    </row>
    <row r="61" spans="1:12" ht="40.5" x14ac:dyDescent="0.25">
      <c r="A61" s="20" t="s">
        <v>171</v>
      </c>
      <c r="B61" s="21" t="s">
        <v>88</v>
      </c>
      <c r="C61" s="75">
        <f>C62+C63+C64+C65+C66+C67</f>
        <v>1061035934</v>
      </c>
      <c r="D61" s="75">
        <f t="shared" ref="D61:I61" si="34">D62+D63+D64+D65+D66+D67</f>
        <v>6200102</v>
      </c>
      <c r="E61" s="77">
        <f t="shared" si="34"/>
        <v>0</v>
      </c>
      <c r="F61" s="83">
        <f t="shared" si="34"/>
        <v>0</v>
      </c>
      <c r="G61" s="75">
        <f t="shared" si="34"/>
        <v>244839449</v>
      </c>
      <c r="H61" s="83">
        <f t="shared" si="34"/>
        <v>17151360</v>
      </c>
      <c r="I61" s="83">
        <f t="shared" si="34"/>
        <v>1294924125</v>
      </c>
      <c r="K61" s="88" t="e">
        <f>VLOOKUP(A61,'HOJA TRABAJO'!$A$1:$Z$86,11,0)</f>
        <v>#N/A</v>
      </c>
      <c r="L61" s="89" t="e">
        <f t="shared" si="4"/>
        <v>#N/A</v>
      </c>
    </row>
    <row r="62" spans="1:12" x14ac:dyDescent="0.25">
      <c r="A62" s="20" t="s">
        <v>172</v>
      </c>
      <c r="B62" s="22" t="s">
        <v>31</v>
      </c>
      <c r="C62" s="75">
        <f>VLOOKUP(A62,'HOJA TRABAJO'!$A$1:$Z$86,6,0)</f>
        <v>285009641</v>
      </c>
      <c r="D62" s="75">
        <f>VLOOKUP(A62,'HOJA TRABAJO'!$A$1:$Z$86,7,0)</f>
        <v>0</v>
      </c>
      <c r="E62" s="77">
        <f>VLOOKUP(A62,'HOJA TRABAJO'!$A$1:$Z$86,8,0)</f>
        <v>0</v>
      </c>
      <c r="F62" s="83">
        <v>0</v>
      </c>
      <c r="G62" s="75">
        <f>VLOOKUP(A62,'HOJA TRABAJO'!$A$1:$Z$86,9,0)</f>
        <v>42689975</v>
      </c>
      <c r="H62" s="83">
        <f>VLOOKUP(A62,'HOJA TRABAJO'!$A$1:$Z$86,10,0)</f>
        <v>0</v>
      </c>
      <c r="I62" s="83">
        <f t="shared" ref="I62:I67" si="35">C62+D62-E62-F62+G62-H62</f>
        <v>327699616</v>
      </c>
      <c r="K62" s="90">
        <f>VLOOKUP(A62,'HOJA TRABAJO'!$A$1:$Z$86,11,0)</f>
        <v>327699616</v>
      </c>
      <c r="L62" s="91" t="b">
        <f t="shared" si="4"/>
        <v>1</v>
      </c>
    </row>
    <row r="63" spans="1:12" x14ac:dyDescent="0.25">
      <c r="A63" s="20" t="s">
        <v>173</v>
      </c>
      <c r="B63" s="22" t="s">
        <v>32</v>
      </c>
      <c r="C63" s="75">
        <f>VLOOKUP(A63,'HOJA TRABAJO'!$A$1:$Z$86,6,0)</f>
        <v>351241994</v>
      </c>
      <c r="D63" s="75">
        <f>VLOOKUP(A63,'HOJA TRABAJO'!$A$1:$Z$86,7,0)</f>
        <v>0</v>
      </c>
      <c r="E63" s="77">
        <f>VLOOKUP(A63,'HOJA TRABAJO'!$A$1:$Z$86,8,0)</f>
        <v>0</v>
      </c>
      <c r="F63" s="83">
        <v>0</v>
      </c>
      <c r="G63" s="75">
        <f>VLOOKUP(A63,'HOJA TRABAJO'!$A$1:$Z$86,9,0)</f>
        <v>84438006</v>
      </c>
      <c r="H63" s="83">
        <f>VLOOKUP(A63,'HOJA TRABAJO'!$A$1:$Z$86,10,0)</f>
        <v>0</v>
      </c>
      <c r="I63" s="83">
        <f t="shared" si="35"/>
        <v>435680000</v>
      </c>
      <c r="K63" s="90">
        <f>VLOOKUP(A63,'HOJA TRABAJO'!$A$1:$Z$86,11,0)</f>
        <v>435680000</v>
      </c>
      <c r="L63" s="91" t="b">
        <f t="shared" si="4"/>
        <v>1</v>
      </c>
    </row>
    <row r="64" spans="1:12" x14ac:dyDescent="0.25">
      <c r="A64" s="20" t="s">
        <v>174</v>
      </c>
      <c r="B64" s="22" t="s">
        <v>33</v>
      </c>
      <c r="C64" s="75">
        <f>VLOOKUP(A64,'HOJA TRABAJO'!$A$1:$Z$86,6,0)</f>
        <v>20151360</v>
      </c>
      <c r="D64" s="75">
        <f>VLOOKUP(A64,'HOJA TRABAJO'!$A$1:$Z$86,7,0)</f>
        <v>0</v>
      </c>
      <c r="E64" s="77">
        <f>VLOOKUP(A64,'HOJA TRABAJO'!$A$1:$Z$86,8,0)</f>
        <v>0</v>
      </c>
      <c r="F64" s="83">
        <v>0</v>
      </c>
      <c r="G64" s="75">
        <f>VLOOKUP(A64,'HOJA TRABAJO'!$A$1:$Z$86,9,0)</f>
        <v>16265251</v>
      </c>
      <c r="H64" s="83">
        <f>VLOOKUP(A64,'HOJA TRABAJO'!$A$1:$Z$86,10,0)</f>
        <v>17151360</v>
      </c>
      <c r="I64" s="83">
        <f t="shared" si="35"/>
        <v>19265251</v>
      </c>
      <c r="K64" s="90">
        <f>VLOOKUP(A64,'HOJA TRABAJO'!$A$1:$Z$86,11,0)</f>
        <v>19265251</v>
      </c>
      <c r="L64" s="91" t="b">
        <f t="shared" si="4"/>
        <v>1</v>
      </c>
    </row>
    <row r="65" spans="1:12" x14ac:dyDescent="0.25">
      <c r="A65" s="20" t="s">
        <v>175</v>
      </c>
      <c r="B65" s="22" t="s">
        <v>34</v>
      </c>
      <c r="C65" s="75">
        <f>VLOOKUP(A65,'HOJA TRABAJO'!$A$1:$Z$86,6,0)</f>
        <v>1000000</v>
      </c>
      <c r="D65" s="75">
        <f>VLOOKUP(A65,'HOJA TRABAJO'!$A$1:$Z$86,7,0)</f>
        <v>0</v>
      </c>
      <c r="E65" s="77">
        <f>VLOOKUP(A65,'HOJA TRABAJO'!$A$1:$Z$86,8,0)</f>
        <v>0</v>
      </c>
      <c r="F65" s="83">
        <v>0</v>
      </c>
      <c r="G65" s="75">
        <f>VLOOKUP(A65,'HOJA TRABAJO'!$A$1:$Z$86,9,0)</f>
        <v>0</v>
      </c>
      <c r="H65" s="83">
        <f>VLOOKUP(A65,'HOJA TRABAJO'!$A$1:$Z$86,10,0)</f>
        <v>0</v>
      </c>
      <c r="I65" s="83">
        <f t="shared" si="35"/>
        <v>1000000</v>
      </c>
      <c r="K65" s="90">
        <f>VLOOKUP(A65,'HOJA TRABAJO'!$A$1:$Z$86,11,0)</f>
        <v>1000000</v>
      </c>
      <c r="L65" s="91" t="b">
        <f t="shared" si="4"/>
        <v>1</v>
      </c>
    </row>
    <row r="66" spans="1:12" x14ac:dyDescent="0.25">
      <c r="A66" s="20" t="s">
        <v>176</v>
      </c>
      <c r="B66" s="22" t="s">
        <v>35</v>
      </c>
      <c r="C66" s="75">
        <f>VLOOKUP(A66,'HOJA TRABAJO'!$A$1:$Z$86,6,0)</f>
        <v>27263604</v>
      </c>
      <c r="D66" s="75">
        <f>VLOOKUP(A66,'HOJA TRABAJO'!$A$1:$Z$86,7,0)</f>
        <v>6200102</v>
      </c>
      <c r="E66" s="77">
        <f>VLOOKUP(A66,'HOJA TRABAJO'!$A$1:$Z$86,8,0)</f>
        <v>0</v>
      </c>
      <c r="F66" s="83">
        <v>0</v>
      </c>
      <c r="G66" s="75">
        <f>VLOOKUP(A66,'HOJA TRABAJO'!$A$1:$Z$86,9,0)</f>
        <v>101446217</v>
      </c>
      <c r="H66" s="83">
        <f>VLOOKUP(A66,'HOJA TRABAJO'!$A$1:$Z$86,10,0)</f>
        <v>0</v>
      </c>
      <c r="I66" s="83">
        <f t="shared" si="35"/>
        <v>134909923</v>
      </c>
      <c r="K66" s="90">
        <f>VLOOKUP(A66,'HOJA TRABAJO'!$A$1:$Z$86,11,0)</f>
        <v>134909923</v>
      </c>
      <c r="L66" s="91" t="b">
        <f t="shared" si="4"/>
        <v>1</v>
      </c>
    </row>
    <row r="67" spans="1:12" ht="27" x14ac:dyDescent="0.25">
      <c r="A67" s="20" t="s">
        <v>177</v>
      </c>
      <c r="B67" s="22" t="s">
        <v>36</v>
      </c>
      <c r="C67" s="75">
        <f>VLOOKUP(A67,'HOJA TRABAJO'!$A$1:$Z$86,6,0)</f>
        <v>376369335</v>
      </c>
      <c r="D67" s="75">
        <f>VLOOKUP(A67,'HOJA TRABAJO'!$A$1:$Z$86,7,0)</f>
        <v>0</v>
      </c>
      <c r="E67" s="77">
        <f>VLOOKUP(A67,'HOJA TRABAJO'!$A$1:$Z$86,8,0)</f>
        <v>0</v>
      </c>
      <c r="F67" s="83">
        <v>0</v>
      </c>
      <c r="G67" s="75">
        <f>VLOOKUP(A67,'HOJA TRABAJO'!$A$1:$Z$86,9,0)</f>
        <v>0</v>
      </c>
      <c r="H67" s="83">
        <f>VLOOKUP(A67,'HOJA TRABAJO'!$A$1:$Z$86,10,0)</f>
        <v>0</v>
      </c>
      <c r="I67" s="83">
        <f t="shared" si="35"/>
        <v>376369335</v>
      </c>
      <c r="K67" s="90">
        <f>VLOOKUP(A67,'HOJA TRABAJO'!$A$1:$Z$86,11,0)</f>
        <v>376369335</v>
      </c>
      <c r="L67" s="91" t="b">
        <f t="shared" si="4"/>
        <v>1</v>
      </c>
    </row>
    <row r="68" spans="1:12" ht="27" x14ac:dyDescent="0.25">
      <c r="A68" s="20" t="s">
        <v>178</v>
      </c>
      <c r="B68" s="21" t="s">
        <v>89</v>
      </c>
      <c r="C68" s="75">
        <f>C69+C70+C71</f>
        <v>5508300395</v>
      </c>
      <c r="D68" s="75">
        <f t="shared" ref="D68:I68" si="36">D69+D70+D71</f>
        <v>0</v>
      </c>
      <c r="E68" s="77">
        <f t="shared" si="36"/>
        <v>0</v>
      </c>
      <c r="F68" s="83">
        <f t="shared" si="36"/>
        <v>0</v>
      </c>
      <c r="G68" s="75">
        <f t="shared" si="36"/>
        <v>101757675</v>
      </c>
      <c r="H68" s="83">
        <f t="shared" si="36"/>
        <v>343861045</v>
      </c>
      <c r="I68" s="83">
        <f t="shared" si="36"/>
        <v>5266197025</v>
      </c>
      <c r="K68" s="88" t="e">
        <f>VLOOKUP(A68,'HOJA TRABAJO'!$A$1:$Z$86,11,0)</f>
        <v>#N/A</v>
      </c>
      <c r="L68" s="89" t="e">
        <f t="shared" si="4"/>
        <v>#N/A</v>
      </c>
    </row>
    <row r="69" spans="1:12" x14ac:dyDescent="0.25">
      <c r="A69" s="20" t="s">
        <v>179</v>
      </c>
      <c r="B69" s="22" t="s">
        <v>37</v>
      </c>
      <c r="C69" s="75">
        <f>VLOOKUP(A69,'HOJA TRABAJO'!$A$1:$Z$86,6,0)</f>
        <v>588000000</v>
      </c>
      <c r="D69" s="75">
        <f>VLOOKUP(A69,'HOJA TRABAJO'!$A$1:$Z$86,7,0)</f>
        <v>0</v>
      </c>
      <c r="E69" s="77">
        <f>VLOOKUP(A69,'HOJA TRABAJO'!$A$1:$Z$86,8,0)</f>
        <v>0</v>
      </c>
      <c r="F69" s="83">
        <v>0</v>
      </c>
      <c r="G69" s="75">
        <f>VLOOKUP(A69,'HOJA TRABAJO'!$A$1:$Z$86,9,0)</f>
        <v>92860855</v>
      </c>
      <c r="H69" s="83">
        <f>VLOOKUP(A69,'HOJA TRABAJO'!$A$1:$Z$86,10,0)</f>
        <v>137580820</v>
      </c>
      <c r="I69" s="83">
        <f t="shared" ref="I69:I71" si="37">C69+D69-E69-F69+G69-H69</f>
        <v>543280035</v>
      </c>
      <c r="K69" s="90">
        <f>VLOOKUP(A69,'HOJA TRABAJO'!$A$1:$Z$86,11,0)</f>
        <v>543280035</v>
      </c>
      <c r="L69" s="91" t="b">
        <f t="shared" si="4"/>
        <v>1</v>
      </c>
    </row>
    <row r="70" spans="1:12" x14ac:dyDescent="0.25">
      <c r="A70" s="20" t="s">
        <v>180</v>
      </c>
      <c r="B70" s="22" t="s">
        <v>38</v>
      </c>
      <c r="C70" s="75">
        <f>VLOOKUP(A70,'HOJA TRABAJO'!$A$1:$Z$86,6,0)</f>
        <v>3968437394</v>
      </c>
      <c r="D70" s="75">
        <f>VLOOKUP(A70,'HOJA TRABAJO'!$A$1:$Z$86,7,0)</f>
        <v>0</v>
      </c>
      <c r="E70" s="77">
        <f>VLOOKUP(A70,'HOJA TRABAJO'!$A$1:$Z$86,8,0)</f>
        <v>0</v>
      </c>
      <c r="F70" s="83">
        <v>0</v>
      </c>
      <c r="G70" s="75">
        <f>VLOOKUP(A70,'HOJA TRABAJO'!$A$1:$Z$86,9,0)</f>
        <v>1102820</v>
      </c>
      <c r="H70" s="83">
        <f>VLOOKUP(A70,'HOJA TRABAJO'!$A$1:$Z$86,10,0)</f>
        <v>206280225</v>
      </c>
      <c r="I70" s="83">
        <f t="shared" si="37"/>
        <v>3763259989</v>
      </c>
      <c r="K70" s="90">
        <f>VLOOKUP(A70,'HOJA TRABAJO'!$A$1:$Z$86,11,0)</f>
        <v>3763259989</v>
      </c>
      <c r="L70" s="91" t="b">
        <f t="shared" si="4"/>
        <v>1</v>
      </c>
    </row>
    <row r="71" spans="1:12" x14ac:dyDescent="0.25">
      <c r="A71" s="20" t="s">
        <v>181</v>
      </c>
      <c r="B71" s="22" t="s">
        <v>39</v>
      </c>
      <c r="C71" s="75">
        <f>VLOOKUP(A71,'HOJA TRABAJO'!$A$1:$Z$86,6,0)</f>
        <v>951863001</v>
      </c>
      <c r="D71" s="75">
        <f>VLOOKUP(A71,'HOJA TRABAJO'!$A$1:$Z$86,7,0)</f>
        <v>0</v>
      </c>
      <c r="E71" s="77">
        <f>VLOOKUP(A71,'HOJA TRABAJO'!$A$1:$Z$86,8,0)</f>
        <v>0</v>
      </c>
      <c r="F71" s="83">
        <v>0</v>
      </c>
      <c r="G71" s="75">
        <f>VLOOKUP(A71,'HOJA TRABAJO'!$A$1:$Z$86,9,0)</f>
        <v>7794000</v>
      </c>
      <c r="H71" s="83">
        <f>VLOOKUP(A71,'HOJA TRABAJO'!$A$1:$Z$86,10,0)</f>
        <v>0</v>
      </c>
      <c r="I71" s="83">
        <f t="shared" si="37"/>
        <v>959657001</v>
      </c>
      <c r="K71" s="90">
        <f>VLOOKUP(A71,'HOJA TRABAJO'!$A$1:$Z$86,11,0)</f>
        <v>959657001</v>
      </c>
      <c r="L71" s="91" t="b">
        <f t="shared" si="4"/>
        <v>1</v>
      </c>
    </row>
    <row r="72" spans="1:12" x14ac:dyDescent="0.25">
      <c r="A72" s="20" t="s">
        <v>182</v>
      </c>
      <c r="B72" s="21" t="s">
        <v>90</v>
      </c>
      <c r="C72" s="75">
        <f>C73+C74+C75+C76+C77+C78</f>
        <v>4610915670</v>
      </c>
      <c r="D72" s="75">
        <f t="shared" ref="D72:I72" si="38">D73+D74+D75+D76+D77+D78</f>
        <v>0</v>
      </c>
      <c r="E72" s="77">
        <f t="shared" si="38"/>
        <v>0</v>
      </c>
      <c r="F72" s="83">
        <f t="shared" si="38"/>
        <v>0</v>
      </c>
      <c r="G72" s="75">
        <f t="shared" si="38"/>
        <v>323003826</v>
      </c>
      <c r="H72" s="83">
        <f t="shared" si="38"/>
        <v>846817920</v>
      </c>
      <c r="I72" s="83">
        <f t="shared" si="38"/>
        <v>4087101576</v>
      </c>
      <c r="K72" s="88" t="e">
        <f>VLOOKUP(A72,'HOJA TRABAJO'!$A$1:$Z$86,11,0)</f>
        <v>#N/A</v>
      </c>
      <c r="L72" s="89" t="e">
        <f t="shared" si="4"/>
        <v>#N/A</v>
      </c>
    </row>
    <row r="73" spans="1:12" x14ac:dyDescent="0.25">
      <c r="A73" s="20" t="s">
        <v>183</v>
      </c>
      <c r="B73" s="22" t="s">
        <v>40</v>
      </c>
      <c r="C73" s="75">
        <f>VLOOKUP(A73,'HOJA TRABAJO'!$A$1:$Z$86,6,0)</f>
        <v>1000000</v>
      </c>
      <c r="D73" s="75">
        <f>VLOOKUP(A73,'HOJA TRABAJO'!$A$1:$Z$86,7,0)</f>
        <v>0</v>
      </c>
      <c r="E73" s="77">
        <f>VLOOKUP(A73,'HOJA TRABAJO'!$A$1:$Z$86,8,0)</f>
        <v>0</v>
      </c>
      <c r="F73" s="83">
        <v>0</v>
      </c>
      <c r="G73" s="75">
        <f>VLOOKUP(A73,'HOJA TRABAJO'!$A$1:$Z$86,9,0)</f>
        <v>0</v>
      </c>
      <c r="H73" s="83">
        <f>VLOOKUP(A73,'HOJA TRABAJO'!$A$1:$Z$86,10,0)</f>
        <v>0</v>
      </c>
      <c r="I73" s="83">
        <f t="shared" ref="I73:I78" si="39">C73+D73-E73-F73+G73-H73</f>
        <v>1000000</v>
      </c>
      <c r="K73" s="90">
        <f>VLOOKUP(A73,'HOJA TRABAJO'!$A$1:$Z$86,11,0)</f>
        <v>1000000</v>
      </c>
      <c r="L73" s="91" t="b">
        <f t="shared" ref="L73:L134" si="40">K73=I73</f>
        <v>1</v>
      </c>
    </row>
    <row r="74" spans="1:12" ht="40.5" x14ac:dyDescent="0.25">
      <c r="A74" s="20" t="s">
        <v>184</v>
      </c>
      <c r="B74" s="22" t="s">
        <v>72</v>
      </c>
      <c r="C74" s="75">
        <f>VLOOKUP(A74,'HOJA TRABAJO'!$A$1:$Z$86,6,0)</f>
        <v>1960014080</v>
      </c>
      <c r="D74" s="75">
        <f>VLOOKUP(A74,'HOJA TRABAJO'!$A$1:$Z$86,7,0)</f>
        <v>0</v>
      </c>
      <c r="E74" s="77">
        <f>VLOOKUP(A74,'HOJA TRABAJO'!$A$1:$Z$86,8,0)</f>
        <v>0</v>
      </c>
      <c r="F74" s="83">
        <v>0</v>
      </c>
      <c r="G74" s="75">
        <f>VLOOKUP(A74,'HOJA TRABAJO'!$A$1:$Z$86,9,0)</f>
        <v>200000000</v>
      </c>
      <c r="H74" s="83">
        <f>VLOOKUP(A74,'HOJA TRABAJO'!$A$1:$Z$86,10,0)</f>
        <v>179338213</v>
      </c>
      <c r="I74" s="83">
        <f t="shared" si="39"/>
        <v>1980675867</v>
      </c>
      <c r="K74" s="90">
        <f>VLOOKUP(A74,'HOJA TRABAJO'!$A$1:$Z$86,11,0)</f>
        <v>1980675867</v>
      </c>
      <c r="L74" s="91" t="b">
        <f t="shared" si="40"/>
        <v>1</v>
      </c>
    </row>
    <row r="75" spans="1:12" ht="27" x14ac:dyDescent="0.25">
      <c r="A75" s="20" t="s">
        <v>185</v>
      </c>
      <c r="B75" s="22" t="s">
        <v>41</v>
      </c>
      <c r="C75" s="75">
        <f>VLOOKUP(A75,'HOJA TRABAJO'!$A$1:$Z$86,6,0)</f>
        <v>890091559</v>
      </c>
      <c r="D75" s="75">
        <f>VLOOKUP(A75,'HOJA TRABAJO'!$A$1:$Z$86,7,0)</f>
        <v>0</v>
      </c>
      <c r="E75" s="77">
        <f>VLOOKUP(A75,'HOJA TRABAJO'!$A$1:$Z$86,8,0)</f>
        <v>0</v>
      </c>
      <c r="F75" s="83">
        <v>0</v>
      </c>
      <c r="G75" s="75">
        <f>VLOOKUP(A75,'HOJA TRABAJO'!$A$1:$Z$86,9,0)</f>
        <v>44859101</v>
      </c>
      <c r="H75" s="83">
        <f>VLOOKUP(A75,'HOJA TRABAJO'!$A$1:$Z$86,10,0)</f>
        <v>658596324</v>
      </c>
      <c r="I75" s="83">
        <f t="shared" si="39"/>
        <v>276354336</v>
      </c>
      <c r="K75" s="90">
        <f>VLOOKUP(A75,'HOJA TRABAJO'!$A$1:$Z$86,11,0)</f>
        <v>276354336</v>
      </c>
      <c r="L75" s="91" t="b">
        <f t="shared" si="40"/>
        <v>1</v>
      </c>
    </row>
    <row r="76" spans="1:12" x14ac:dyDescent="0.25">
      <c r="A76" s="20" t="s">
        <v>186</v>
      </c>
      <c r="B76" s="22" t="s">
        <v>42</v>
      </c>
      <c r="C76" s="75">
        <f>VLOOKUP(A76,'HOJA TRABAJO'!$A$1:$Z$86,6,0)</f>
        <v>1293249383</v>
      </c>
      <c r="D76" s="75">
        <f>VLOOKUP(A76,'HOJA TRABAJO'!$A$1:$Z$86,7,0)</f>
        <v>0</v>
      </c>
      <c r="E76" s="77">
        <f>VLOOKUP(A76,'HOJA TRABAJO'!$A$1:$Z$86,8,0)</f>
        <v>0</v>
      </c>
      <c r="F76" s="83">
        <v>0</v>
      </c>
      <c r="G76" s="75">
        <f>VLOOKUP(A76,'HOJA TRABAJO'!$A$1:$Z$86,9,0)</f>
        <v>76644725</v>
      </c>
      <c r="H76" s="83">
        <f>VLOOKUP(A76,'HOJA TRABAJO'!$A$1:$Z$86,10,0)</f>
        <v>8883383</v>
      </c>
      <c r="I76" s="83">
        <f t="shared" si="39"/>
        <v>1361010725</v>
      </c>
      <c r="K76" s="90">
        <f>VLOOKUP(A76,'HOJA TRABAJO'!$A$1:$Z$86,11,0)</f>
        <v>1361010725</v>
      </c>
      <c r="L76" s="91" t="b">
        <f t="shared" si="40"/>
        <v>1</v>
      </c>
    </row>
    <row r="77" spans="1:12" ht="27" x14ac:dyDescent="0.25">
      <c r="A77" s="20" t="s">
        <v>187</v>
      </c>
      <c r="B77" s="22" t="s">
        <v>43</v>
      </c>
      <c r="C77" s="75">
        <f>VLOOKUP(A77,'HOJA TRABAJO'!$A$1:$Z$86,6,0)</f>
        <v>465560648</v>
      </c>
      <c r="D77" s="75">
        <f>VLOOKUP(A77,'HOJA TRABAJO'!$A$1:$Z$86,7,0)</f>
        <v>0</v>
      </c>
      <c r="E77" s="77">
        <f>VLOOKUP(A77,'HOJA TRABAJO'!$A$1:$Z$86,8,0)</f>
        <v>0</v>
      </c>
      <c r="F77" s="83">
        <v>0</v>
      </c>
      <c r="G77" s="75">
        <f>VLOOKUP(A77,'HOJA TRABAJO'!$A$1:$Z$86,9,0)</f>
        <v>1500000</v>
      </c>
      <c r="H77" s="83">
        <f>VLOOKUP(A77,'HOJA TRABAJO'!$A$1:$Z$86,10,0)</f>
        <v>0</v>
      </c>
      <c r="I77" s="83">
        <f t="shared" si="39"/>
        <v>467060648</v>
      </c>
      <c r="K77" s="90">
        <f>VLOOKUP(A77,'HOJA TRABAJO'!$A$1:$Z$86,11,0)</f>
        <v>467060648</v>
      </c>
      <c r="L77" s="91" t="b">
        <f t="shared" si="40"/>
        <v>1</v>
      </c>
    </row>
    <row r="78" spans="1:12" ht="27" x14ac:dyDescent="0.25">
      <c r="A78" s="20" t="s">
        <v>188</v>
      </c>
      <c r="B78" s="22" t="s">
        <v>44</v>
      </c>
      <c r="C78" s="75">
        <f>VLOOKUP(A78,'HOJA TRABAJO'!$A$1:$Z$86,6,0)</f>
        <v>1000000</v>
      </c>
      <c r="D78" s="75">
        <f>VLOOKUP(A78,'HOJA TRABAJO'!$A$1:$Z$86,7,0)</f>
        <v>0</v>
      </c>
      <c r="E78" s="77">
        <f>VLOOKUP(A78,'HOJA TRABAJO'!$A$1:$Z$86,8,0)</f>
        <v>0</v>
      </c>
      <c r="F78" s="83">
        <v>0</v>
      </c>
      <c r="G78" s="75">
        <f>VLOOKUP(A78,'HOJA TRABAJO'!$A$1:$Z$86,9,0)</f>
        <v>0</v>
      </c>
      <c r="H78" s="83">
        <f>VLOOKUP(A78,'HOJA TRABAJO'!$A$1:$Z$86,10,0)</f>
        <v>0</v>
      </c>
      <c r="I78" s="83">
        <f t="shared" si="39"/>
        <v>1000000</v>
      </c>
      <c r="K78" s="90">
        <f>VLOOKUP(A78,'HOJA TRABAJO'!$A$1:$Z$86,11,0)</f>
        <v>1000000</v>
      </c>
      <c r="L78" s="91" t="b">
        <f t="shared" si="40"/>
        <v>1</v>
      </c>
    </row>
    <row r="79" spans="1:12" x14ac:dyDescent="0.25">
      <c r="A79" s="20" t="s">
        <v>189</v>
      </c>
      <c r="B79" s="21" t="s">
        <v>91</v>
      </c>
      <c r="C79" s="75">
        <f>C80+C81+C82+C83+C84</f>
        <v>955213501</v>
      </c>
      <c r="D79" s="75">
        <f t="shared" ref="D79:I79" si="41">D80+D81+D82+D83+D84</f>
        <v>0</v>
      </c>
      <c r="E79" s="77">
        <f t="shared" si="41"/>
        <v>6200102</v>
      </c>
      <c r="F79" s="83">
        <f t="shared" si="41"/>
        <v>0</v>
      </c>
      <c r="G79" s="75">
        <f t="shared" si="41"/>
        <v>526613683</v>
      </c>
      <c r="H79" s="83">
        <f t="shared" si="41"/>
        <v>388348220</v>
      </c>
      <c r="I79" s="83">
        <f t="shared" si="41"/>
        <v>1087278862</v>
      </c>
      <c r="K79" s="88" t="e">
        <f>VLOOKUP(A79,'HOJA TRABAJO'!$A$1:$Z$86,11,0)</f>
        <v>#N/A</v>
      </c>
      <c r="L79" s="89" t="e">
        <f t="shared" si="40"/>
        <v>#N/A</v>
      </c>
    </row>
    <row r="80" spans="1:12" x14ac:dyDescent="0.25">
      <c r="A80" s="20" t="s">
        <v>190</v>
      </c>
      <c r="B80" s="22" t="s">
        <v>45</v>
      </c>
      <c r="C80" s="75">
        <f>VLOOKUP(A80,'HOJA TRABAJO'!$A$1:$Z$86,6,0)</f>
        <v>287696317</v>
      </c>
      <c r="D80" s="75">
        <f>VLOOKUP(A80,'HOJA TRABAJO'!$A$1:$Z$86,7,0)</f>
        <v>0</v>
      </c>
      <c r="E80" s="77">
        <f>VLOOKUP(A80,'HOJA TRABAJO'!$A$1:$Z$86,8,0)</f>
        <v>0</v>
      </c>
      <c r="F80" s="83">
        <v>0</v>
      </c>
      <c r="G80" s="75">
        <f>VLOOKUP(A80,'HOJA TRABAJO'!$A$1:$Z$86,9,0)</f>
        <v>11303683</v>
      </c>
      <c r="H80" s="83">
        <f>VLOOKUP(A80,'HOJA TRABAJO'!$A$1:$Z$86,10,0)</f>
        <v>0</v>
      </c>
      <c r="I80" s="83">
        <f t="shared" ref="I80:I85" si="42">C80+D80-E80-F80+G80-H80</f>
        <v>299000000</v>
      </c>
      <c r="K80" s="90">
        <f>VLOOKUP(A80,'HOJA TRABAJO'!$A$1:$Z$86,11,0)</f>
        <v>299000000</v>
      </c>
      <c r="L80" s="91" t="b">
        <f t="shared" si="40"/>
        <v>1</v>
      </c>
    </row>
    <row r="81" spans="1:13" ht="27" x14ac:dyDescent="0.25">
      <c r="A81" s="20" t="s">
        <v>191</v>
      </c>
      <c r="B81" s="22" t="s">
        <v>46</v>
      </c>
      <c r="C81" s="75">
        <f>VLOOKUP(A81,'HOJA TRABAJO'!$A$1:$Z$86,6,0)</f>
        <v>59651967</v>
      </c>
      <c r="D81" s="75">
        <f>VLOOKUP(A81,'HOJA TRABAJO'!$A$1:$Z$86,7,0)</f>
        <v>0</v>
      </c>
      <c r="E81" s="77">
        <f>VLOOKUP(A81,'HOJA TRABAJO'!$A$1:$Z$86,8,0)</f>
        <v>0</v>
      </c>
      <c r="F81" s="83">
        <v>0</v>
      </c>
      <c r="G81" s="75">
        <f>VLOOKUP(A81,'HOJA TRABAJO'!$A$1:$Z$86,9,0)</f>
        <v>0</v>
      </c>
      <c r="H81" s="83">
        <f>VLOOKUP(A81,'HOJA TRABAJO'!$A$1:$Z$86,10,0)</f>
        <v>11303683</v>
      </c>
      <c r="I81" s="83">
        <f t="shared" si="42"/>
        <v>48348284</v>
      </c>
      <c r="K81" s="90">
        <f>VLOOKUP(A81,'HOJA TRABAJO'!$A$1:$Z$86,11,0)</f>
        <v>48348284</v>
      </c>
      <c r="L81" s="91" t="b">
        <f t="shared" si="40"/>
        <v>1</v>
      </c>
    </row>
    <row r="82" spans="1:13" ht="40.5" x14ac:dyDescent="0.25">
      <c r="A82" s="20" t="s">
        <v>192</v>
      </c>
      <c r="B82" s="22" t="s">
        <v>47</v>
      </c>
      <c r="C82" s="75">
        <f>VLOOKUP(A82,'HOJA TRABAJO'!$A$1:$Z$86,6,0)</f>
        <v>34029726</v>
      </c>
      <c r="D82" s="75">
        <f>VLOOKUP(A82,'HOJA TRABAJO'!$A$1:$Z$86,7,0)</f>
        <v>0</v>
      </c>
      <c r="E82" s="77">
        <f>VLOOKUP(A82,'HOJA TRABAJO'!$A$1:$Z$86,8,0)</f>
        <v>0</v>
      </c>
      <c r="F82" s="83">
        <v>0</v>
      </c>
      <c r="G82" s="75">
        <f>VLOOKUP(A82,'HOJA TRABAJO'!$A$1:$Z$86,9,0)</f>
        <v>100000</v>
      </c>
      <c r="H82" s="83">
        <f>VLOOKUP(A82,'HOJA TRABAJO'!$A$1:$Z$86,10,0)</f>
        <v>0</v>
      </c>
      <c r="I82" s="83">
        <f t="shared" si="42"/>
        <v>34129726</v>
      </c>
      <c r="K82" s="90">
        <f>VLOOKUP(A82,'HOJA TRABAJO'!$A$1:$Z$86,11,0)</f>
        <v>34129726</v>
      </c>
      <c r="L82" s="91" t="b">
        <f t="shared" si="40"/>
        <v>1</v>
      </c>
    </row>
    <row r="83" spans="1:13" x14ac:dyDescent="0.25">
      <c r="A83" s="20" t="s">
        <v>193</v>
      </c>
      <c r="B83" s="22" t="s">
        <v>73</v>
      </c>
      <c r="C83" s="75">
        <f>VLOOKUP(A83,'HOJA TRABAJO'!$A$1:$Z$86,6,0)</f>
        <v>234790000</v>
      </c>
      <c r="D83" s="75">
        <f>VLOOKUP(A83,'HOJA TRABAJO'!$A$1:$Z$86,7,0)</f>
        <v>0</v>
      </c>
      <c r="E83" s="77">
        <f>VLOOKUP(A83,'HOJA TRABAJO'!$A$1:$Z$86,8,0)</f>
        <v>0</v>
      </c>
      <c r="F83" s="83">
        <v>0</v>
      </c>
      <c r="G83" s="75">
        <f>VLOOKUP(A83,'HOJA TRABAJO'!$A$1:$Z$86,9,0)</f>
        <v>15210000</v>
      </c>
      <c r="H83" s="83">
        <f>VLOOKUP(A83,'HOJA TRABAJO'!$A$1:$Z$86,10,0)</f>
        <v>0</v>
      </c>
      <c r="I83" s="83">
        <f t="shared" si="42"/>
        <v>250000000</v>
      </c>
      <c r="K83" s="90">
        <f>VLOOKUP(A83,'HOJA TRABAJO'!$A$1:$Z$86,11,0)</f>
        <v>250000000</v>
      </c>
      <c r="L83" s="91" t="b">
        <f t="shared" si="40"/>
        <v>1</v>
      </c>
    </row>
    <row r="84" spans="1:13" x14ac:dyDescent="0.25">
      <c r="A84" s="20" t="s">
        <v>194</v>
      </c>
      <c r="B84" s="22" t="s">
        <v>48</v>
      </c>
      <c r="C84" s="75">
        <f>VLOOKUP(A84,'HOJA TRABAJO'!$A$1:$Z$86,6,0)</f>
        <v>339045491</v>
      </c>
      <c r="D84" s="75">
        <f>VLOOKUP(A84,'HOJA TRABAJO'!$A$1:$Z$86,7,0)</f>
        <v>0</v>
      </c>
      <c r="E84" s="77">
        <f>VLOOKUP(A84,'HOJA TRABAJO'!$A$1:$Z$86,8,0)</f>
        <v>6200102</v>
      </c>
      <c r="F84" s="83">
        <v>0</v>
      </c>
      <c r="G84" s="75">
        <f>VLOOKUP(A84,'HOJA TRABAJO'!$A$1:$Z$86,9,0)</f>
        <v>500000000</v>
      </c>
      <c r="H84" s="83">
        <f>VLOOKUP(A84,'HOJA TRABAJO'!$A$1:$Z$86,10,0)</f>
        <v>377044537</v>
      </c>
      <c r="I84" s="83">
        <f t="shared" si="42"/>
        <v>455800852</v>
      </c>
      <c r="K84" s="90">
        <f>VLOOKUP(A84,'HOJA TRABAJO'!$A$1:$Z$86,11,0)</f>
        <v>455800852</v>
      </c>
      <c r="L84" s="91" t="b">
        <f t="shared" si="40"/>
        <v>1</v>
      </c>
    </row>
    <row r="85" spans="1:13" ht="15.75" thickBot="1" x14ac:dyDescent="0.3">
      <c r="A85" s="20" t="s">
        <v>195</v>
      </c>
      <c r="B85" s="22" t="s">
        <v>49</v>
      </c>
      <c r="C85" s="75">
        <f>VLOOKUP(A85,'HOJA TRABAJO'!$A$1:$Z$86,6,0)</f>
        <v>200000000</v>
      </c>
      <c r="D85" s="75">
        <f>VLOOKUP(A85,'HOJA TRABAJO'!$A$1:$Z$86,7,0)</f>
        <v>0</v>
      </c>
      <c r="E85" s="77">
        <f>VLOOKUP(A85,'HOJA TRABAJO'!$A$1:$Z$86,8,0)</f>
        <v>0</v>
      </c>
      <c r="F85" s="83">
        <v>0</v>
      </c>
      <c r="G85" s="75">
        <f>VLOOKUP(A85,'HOJA TRABAJO'!$A$1:$Z$86,9,0)</f>
        <v>700000</v>
      </c>
      <c r="H85" s="83">
        <f>VLOOKUP(A85,'HOJA TRABAJO'!$A$1:$Z$86,10,0)</f>
        <v>0</v>
      </c>
      <c r="I85" s="83">
        <f t="shared" si="42"/>
        <v>200700000</v>
      </c>
      <c r="K85" s="90">
        <f>VLOOKUP(A85,'HOJA TRABAJO'!$A$1:$Z$86,11,0)</f>
        <v>200700000</v>
      </c>
      <c r="L85" s="91" t="b">
        <f t="shared" si="40"/>
        <v>1</v>
      </c>
    </row>
    <row r="86" spans="1:13" s="15" customFormat="1" ht="16.5" thickTop="1" thickBot="1" x14ac:dyDescent="0.3">
      <c r="A86" s="10" t="s">
        <v>196</v>
      </c>
      <c r="B86" s="11" t="s">
        <v>50</v>
      </c>
      <c r="C86" s="33">
        <f>C87+C92</f>
        <v>1305000000</v>
      </c>
      <c r="D86" s="33">
        <f t="shared" ref="D86:I86" si="43">D87+D92</f>
        <v>0</v>
      </c>
      <c r="E86" s="64">
        <f t="shared" si="43"/>
        <v>0</v>
      </c>
      <c r="F86" s="36">
        <f t="shared" si="43"/>
        <v>0</v>
      </c>
      <c r="G86" s="33">
        <f t="shared" si="43"/>
        <v>0</v>
      </c>
      <c r="H86" s="36">
        <f t="shared" si="43"/>
        <v>0</v>
      </c>
      <c r="I86" s="36">
        <f t="shared" si="43"/>
        <v>1305000000</v>
      </c>
      <c r="K86" s="88" t="e">
        <f>VLOOKUP(A86,'HOJA TRABAJO'!$A$1:$Z$86,11,0)</f>
        <v>#N/A</v>
      </c>
      <c r="L86" s="89" t="e">
        <f t="shared" si="40"/>
        <v>#N/A</v>
      </c>
    </row>
    <row r="87" spans="1:13" ht="15.75" thickTop="1" x14ac:dyDescent="0.25">
      <c r="A87" s="20" t="s">
        <v>197</v>
      </c>
      <c r="B87" s="21" t="s">
        <v>92</v>
      </c>
      <c r="C87" s="75">
        <f>C88</f>
        <v>250000000</v>
      </c>
      <c r="D87" s="75">
        <f t="shared" ref="D87:I87" si="44">D88</f>
        <v>0</v>
      </c>
      <c r="E87" s="77">
        <f t="shared" si="44"/>
        <v>0</v>
      </c>
      <c r="F87" s="83">
        <f t="shared" si="44"/>
        <v>0</v>
      </c>
      <c r="G87" s="75">
        <f t="shared" si="44"/>
        <v>0</v>
      </c>
      <c r="H87" s="83">
        <f t="shared" si="44"/>
        <v>0</v>
      </c>
      <c r="I87" s="83">
        <f t="shared" si="44"/>
        <v>250000000</v>
      </c>
      <c r="K87" s="88" t="e">
        <f>VLOOKUP(A87,'HOJA TRABAJO'!$A$1:$Z$86,11,0)</f>
        <v>#N/A</v>
      </c>
      <c r="L87" s="89" t="e">
        <f t="shared" si="40"/>
        <v>#N/A</v>
      </c>
    </row>
    <row r="88" spans="1:13" ht="15.75" thickBot="1" x14ac:dyDescent="0.3">
      <c r="A88" s="20" t="s">
        <v>198</v>
      </c>
      <c r="B88" s="21" t="s">
        <v>93</v>
      </c>
      <c r="C88" s="75">
        <f>C89</f>
        <v>250000000</v>
      </c>
      <c r="D88" s="75">
        <f t="shared" ref="D88:I88" si="45">D89</f>
        <v>0</v>
      </c>
      <c r="E88" s="77">
        <f t="shared" si="45"/>
        <v>0</v>
      </c>
      <c r="F88" s="83">
        <f t="shared" si="45"/>
        <v>0</v>
      </c>
      <c r="G88" s="75">
        <f t="shared" si="45"/>
        <v>0</v>
      </c>
      <c r="H88" s="83">
        <f t="shared" si="45"/>
        <v>0</v>
      </c>
      <c r="I88" s="83">
        <f t="shared" si="45"/>
        <v>250000000</v>
      </c>
      <c r="K88" s="88" t="e">
        <f>VLOOKUP(A88,'HOJA TRABAJO'!$A$1:$Z$86,11,0)</f>
        <v>#N/A</v>
      </c>
      <c r="L88" s="89" t="e">
        <f t="shared" si="40"/>
        <v>#N/A</v>
      </c>
    </row>
    <row r="89" spans="1:13" s="15" customFormat="1" ht="28.5" thickTop="1" thickBot="1" x14ac:dyDescent="0.3">
      <c r="A89" s="12" t="s">
        <v>199</v>
      </c>
      <c r="B89" s="13" t="s">
        <v>94</v>
      </c>
      <c r="C89" s="34">
        <f>C90+C91</f>
        <v>250000000</v>
      </c>
      <c r="D89" s="34">
        <f t="shared" ref="D89:I89" si="46">D90+D91</f>
        <v>0</v>
      </c>
      <c r="E89" s="60">
        <f t="shared" si="46"/>
        <v>0</v>
      </c>
      <c r="F89" s="35">
        <f t="shared" si="46"/>
        <v>0</v>
      </c>
      <c r="G89" s="34">
        <f t="shared" si="46"/>
        <v>0</v>
      </c>
      <c r="H89" s="35">
        <f t="shared" si="46"/>
        <v>0</v>
      </c>
      <c r="I89" s="35">
        <f t="shared" si="46"/>
        <v>250000000</v>
      </c>
      <c r="K89" s="90">
        <f>VLOOKUP(A89,'HOJA TRABAJO'!$A$1:$Z$86,11,0)</f>
        <v>250000000</v>
      </c>
      <c r="L89" s="91" t="b">
        <f t="shared" si="40"/>
        <v>1</v>
      </c>
    </row>
    <row r="90" spans="1:13" ht="15.75" thickTop="1" x14ac:dyDescent="0.25">
      <c r="A90" s="20" t="s">
        <v>200</v>
      </c>
      <c r="B90" s="22" t="s">
        <v>51</v>
      </c>
      <c r="C90" s="75">
        <f>VLOOKUP(A90,'HOJA TRABAJO'!$A$1:$Z$86,6,0)</f>
        <v>125000000</v>
      </c>
      <c r="D90" s="75">
        <f>VLOOKUP(A90,'HOJA TRABAJO'!$A$1:$Z$86,7,0)</f>
        <v>0</v>
      </c>
      <c r="E90" s="77">
        <f>VLOOKUP(A90,'HOJA TRABAJO'!$A$1:$Z$86,8,0)</f>
        <v>0</v>
      </c>
      <c r="F90" s="83">
        <v>0</v>
      </c>
      <c r="G90" s="75">
        <f>VLOOKUP(A90,'HOJA TRABAJO'!$A$1:$Z$86,9,0)</f>
        <v>0</v>
      </c>
      <c r="H90" s="83">
        <f>VLOOKUP(A90,'HOJA TRABAJO'!$A$1:$Z$86,10,0)</f>
        <v>0</v>
      </c>
      <c r="I90" s="83">
        <f t="shared" ref="I90:I91" si="47">C90+D90-E90-F90+G90-H90</f>
        <v>125000000</v>
      </c>
      <c r="K90" s="90">
        <f>VLOOKUP(A90,'HOJA TRABAJO'!$A$1:$Z$86,11,0)</f>
        <v>125000000</v>
      </c>
      <c r="L90" s="91" t="b">
        <f t="shared" si="40"/>
        <v>1</v>
      </c>
    </row>
    <row r="91" spans="1:13" ht="15.75" thickBot="1" x14ac:dyDescent="0.3">
      <c r="A91" s="20" t="s">
        <v>201</v>
      </c>
      <c r="B91" s="22" t="s">
        <v>52</v>
      </c>
      <c r="C91" s="75">
        <f>VLOOKUP(A91,'HOJA TRABAJO'!$A$1:$Z$86,6,0)</f>
        <v>125000000</v>
      </c>
      <c r="D91" s="75">
        <f>VLOOKUP(A91,'HOJA TRABAJO'!$A$1:$Z$86,7,0)</f>
        <v>0</v>
      </c>
      <c r="E91" s="77">
        <f>VLOOKUP(A91,'HOJA TRABAJO'!$A$1:$Z$86,8,0)</f>
        <v>0</v>
      </c>
      <c r="F91" s="83">
        <v>0</v>
      </c>
      <c r="G91" s="75">
        <f>VLOOKUP(A91,'HOJA TRABAJO'!$A$1:$Z$86,9,0)</f>
        <v>0</v>
      </c>
      <c r="H91" s="83">
        <f>VLOOKUP(A91,'HOJA TRABAJO'!$A$1:$Z$86,10,0)</f>
        <v>0</v>
      </c>
      <c r="I91" s="83">
        <f t="shared" si="47"/>
        <v>125000000</v>
      </c>
      <c r="K91" s="90">
        <f>VLOOKUP(A91,'HOJA TRABAJO'!$A$1:$Z$86,11,0)</f>
        <v>125000000</v>
      </c>
      <c r="L91" s="91" t="b">
        <f t="shared" si="40"/>
        <v>1</v>
      </c>
    </row>
    <row r="92" spans="1:13" s="15" customFormat="1" ht="16.5" thickTop="1" thickBot="1" x14ac:dyDescent="0.3">
      <c r="A92" s="12" t="s">
        <v>202</v>
      </c>
      <c r="B92" s="13" t="s">
        <v>95</v>
      </c>
      <c r="C92" s="34">
        <f>C93</f>
        <v>1055000000</v>
      </c>
      <c r="D92" s="34">
        <f t="shared" ref="D92:I93" si="48">D93</f>
        <v>0</v>
      </c>
      <c r="E92" s="60">
        <f t="shared" si="48"/>
        <v>0</v>
      </c>
      <c r="F92" s="35">
        <f t="shared" si="48"/>
        <v>0</v>
      </c>
      <c r="G92" s="34">
        <f t="shared" si="48"/>
        <v>0</v>
      </c>
      <c r="H92" s="35">
        <f t="shared" si="48"/>
        <v>0</v>
      </c>
      <c r="I92" s="35">
        <f t="shared" si="48"/>
        <v>1055000000</v>
      </c>
      <c r="K92" s="90">
        <f>VLOOKUP(A92,'HOJA TRABAJO'!$A$1:$Z$86,11,0)</f>
        <v>1055000000</v>
      </c>
      <c r="L92" s="91" t="b">
        <f t="shared" si="40"/>
        <v>1</v>
      </c>
    </row>
    <row r="93" spans="1:13" ht="15.75" thickTop="1" x14ac:dyDescent="0.25">
      <c r="A93" s="20" t="s">
        <v>203</v>
      </c>
      <c r="B93" s="21" t="s">
        <v>96</v>
      </c>
      <c r="C93" s="75">
        <f>C94</f>
        <v>1055000000</v>
      </c>
      <c r="D93" s="75">
        <f t="shared" si="48"/>
        <v>0</v>
      </c>
      <c r="E93" s="77">
        <f t="shared" si="48"/>
        <v>0</v>
      </c>
      <c r="F93" s="83">
        <f t="shared" si="48"/>
        <v>0</v>
      </c>
      <c r="G93" s="75">
        <f t="shared" si="48"/>
        <v>0</v>
      </c>
      <c r="H93" s="83">
        <f t="shared" si="48"/>
        <v>0</v>
      </c>
      <c r="I93" s="83">
        <f t="shared" si="48"/>
        <v>1055000000</v>
      </c>
      <c r="K93" s="88" t="e">
        <f>VLOOKUP(A93,'HOJA TRABAJO'!$A$1:$Z$86,11,0)</f>
        <v>#N/A</v>
      </c>
      <c r="L93" s="89" t="e">
        <f t="shared" si="40"/>
        <v>#N/A</v>
      </c>
    </row>
    <row r="94" spans="1:13" ht="15.75" thickBot="1" x14ac:dyDescent="0.3">
      <c r="A94" s="20" t="s">
        <v>204</v>
      </c>
      <c r="B94" s="22" t="s">
        <v>54</v>
      </c>
      <c r="C94" s="75">
        <f>VLOOKUP(A94,'HOJA TRABAJO'!$A$1:$Z$86,6,0)</f>
        <v>1055000000</v>
      </c>
      <c r="D94" s="75">
        <f>VLOOKUP(A94,'HOJA TRABAJO'!$A$1:$Z$86,7,0)</f>
        <v>0</v>
      </c>
      <c r="E94" s="77">
        <f>VLOOKUP(A94,'HOJA TRABAJO'!$A$1:$Z$86,8,0)</f>
        <v>0</v>
      </c>
      <c r="F94" s="83">
        <v>0</v>
      </c>
      <c r="G94" s="75">
        <f>VLOOKUP(A94,'HOJA TRABAJO'!$A$1:$Z$86,9,0)</f>
        <v>0</v>
      </c>
      <c r="H94" s="83">
        <f>VLOOKUP(A94,'HOJA TRABAJO'!$A$1:$Z$86,10,0)</f>
        <v>0</v>
      </c>
      <c r="I94" s="83">
        <f t="shared" ref="I94" si="49">C94+D94-E94-F94+G94-H94</f>
        <v>1055000000</v>
      </c>
      <c r="K94" s="90">
        <f>VLOOKUP(A94,'HOJA TRABAJO'!$A$1:$Z$86,11,0)</f>
        <v>1055000000</v>
      </c>
      <c r="L94" s="91" t="b">
        <f t="shared" si="40"/>
        <v>1</v>
      </c>
    </row>
    <row r="95" spans="1:13" s="15" customFormat="1" ht="16.5" thickTop="1" thickBot="1" x14ac:dyDescent="0.3">
      <c r="A95" s="10" t="s">
        <v>205</v>
      </c>
      <c r="B95" s="11" t="s">
        <v>55</v>
      </c>
      <c r="C95" s="33">
        <f>C96+C99+C101</f>
        <v>332000000</v>
      </c>
      <c r="D95" s="33">
        <f t="shared" ref="D95:I95" si="50">D96+D99+D101</f>
        <v>0</v>
      </c>
      <c r="E95" s="64">
        <f t="shared" si="50"/>
        <v>0</v>
      </c>
      <c r="F95" s="36">
        <f t="shared" si="50"/>
        <v>0</v>
      </c>
      <c r="G95" s="33">
        <f t="shared" si="50"/>
        <v>140000</v>
      </c>
      <c r="H95" s="36">
        <f t="shared" si="50"/>
        <v>140000</v>
      </c>
      <c r="I95" s="36">
        <f t="shared" si="50"/>
        <v>332000000</v>
      </c>
      <c r="K95" s="88" t="e">
        <f>VLOOKUP(A95,'HOJA TRABAJO'!$A$1:$Z$86,11,0)</f>
        <v>#N/A</v>
      </c>
      <c r="L95" s="89" t="e">
        <f t="shared" si="40"/>
        <v>#N/A</v>
      </c>
      <c r="M95" s="38"/>
    </row>
    <row r="96" spans="1:13" s="15" customFormat="1" ht="16.5" thickTop="1" thickBot="1" x14ac:dyDescent="0.3">
      <c r="A96" s="12" t="s">
        <v>206</v>
      </c>
      <c r="B96" s="13" t="s">
        <v>97</v>
      </c>
      <c r="C96" s="34">
        <f>C97</f>
        <v>15000000</v>
      </c>
      <c r="D96" s="34">
        <f t="shared" ref="D96:I97" si="51">D97</f>
        <v>0</v>
      </c>
      <c r="E96" s="60">
        <f t="shared" si="51"/>
        <v>0</v>
      </c>
      <c r="F96" s="35">
        <f t="shared" si="51"/>
        <v>0</v>
      </c>
      <c r="G96" s="34">
        <f t="shared" si="51"/>
        <v>0</v>
      </c>
      <c r="H96" s="35">
        <f t="shared" si="51"/>
        <v>0</v>
      </c>
      <c r="I96" s="35">
        <f t="shared" si="51"/>
        <v>15000000</v>
      </c>
      <c r="K96" s="90">
        <f>VLOOKUP(A96,'HOJA TRABAJO'!$A$1:$Z$86,11,0)</f>
        <v>15000000</v>
      </c>
      <c r="L96" s="91" t="b">
        <f t="shared" si="40"/>
        <v>1</v>
      </c>
    </row>
    <row r="97" spans="1:12" ht="15.75" thickTop="1" x14ac:dyDescent="0.25">
      <c r="A97" s="20" t="s">
        <v>207</v>
      </c>
      <c r="B97" s="21" t="s">
        <v>98</v>
      </c>
      <c r="C97" s="75">
        <f>C98</f>
        <v>15000000</v>
      </c>
      <c r="D97" s="75">
        <f t="shared" si="51"/>
        <v>0</v>
      </c>
      <c r="E97" s="77">
        <f t="shared" si="51"/>
        <v>0</v>
      </c>
      <c r="F97" s="83">
        <f t="shared" si="51"/>
        <v>0</v>
      </c>
      <c r="G97" s="75">
        <f t="shared" si="51"/>
        <v>0</v>
      </c>
      <c r="H97" s="83">
        <f t="shared" si="51"/>
        <v>0</v>
      </c>
      <c r="I97" s="83">
        <f t="shared" si="51"/>
        <v>15000000</v>
      </c>
      <c r="K97" s="88" t="e">
        <f>VLOOKUP(A97,'HOJA TRABAJO'!$A$1:$Z$86,11,0)</f>
        <v>#N/A</v>
      </c>
      <c r="L97" s="89" t="e">
        <f t="shared" si="40"/>
        <v>#N/A</v>
      </c>
    </row>
    <row r="98" spans="1:12" x14ac:dyDescent="0.25">
      <c r="A98" s="20" t="s">
        <v>208</v>
      </c>
      <c r="B98" s="22" t="s">
        <v>56</v>
      </c>
      <c r="C98" s="75">
        <f>VLOOKUP(A98,'HOJA TRABAJO'!$A$1:$Z$86,6,0)</f>
        <v>15000000</v>
      </c>
      <c r="D98" s="75">
        <f>VLOOKUP(A98,'HOJA TRABAJO'!$A$1:$Z$86,7,0)</f>
        <v>0</v>
      </c>
      <c r="E98" s="77">
        <f>VLOOKUP(A98,'HOJA TRABAJO'!$A$1:$Z$86,8,0)</f>
        <v>0</v>
      </c>
      <c r="F98" s="83">
        <v>0</v>
      </c>
      <c r="G98" s="75">
        <f>VLOOKUP(A98,'HOJA TRABAJO'!$A$1:$Z$86,9,0)</f>
        <v>0</v>
      </c>
      <c r="H98" s="83">
        <f>VLOOKUP(A98,'HOJA TRABAJO'!$A$1:$Z$86,10,0)</f>
        <v>0</v>
      </c>
      <c r="I98" s="83">
        <f t="shared" ref="I98" si="52">C98+D98-E98-F98+G98-H98</f>
        <v>15000000</v>
      </c>
      <c r="K98" s="90">
        <f>VLOOKUP(A98,'HOJA TRABAJO'!$A$1:$Z$86,11,0)</f>
        <v>15000000</v>
      </c>
      <c r="L98" s="91" t="b">
        <f t="shared" si="40"/>
        <v>1</v>
      </c>
    </row>
    <row r="99" spans="1:12" ht="15.75" thickBot="1" x14ac:dyDescent="0.3">
      <c r="A99" s="20" t="s">
        <v>209</v>
      </c>
      <c r="B99" s="21" t="s">
        <v>99</v>
      </c>
      <c r="C99" s="75">
        <f>C100</f>
        <v>263000000</v>
      </c>
      <c r="D99" s="75">
        <f t="shared" ref="D99:I99" si="53">D100</f>
        <v>0</v>
      </c>
      <c r="E99" s="77">
        <f t="shared" si="53"/>
        <v>0</v>
      </c>
      <c r="F99" s="83">
        <f t="shared" si="53"/>
        <v>0</v>
      </c>
      <c r="G99" s="75">
        <f t="shared" si="53"/>
        <v>0</v>
      </c>
      <c r="H99" s="83">
        <f t="shared" si="53"/>
        <v>0</v>
      </c>
      <c r="I99" s="83">
        <f t="shared" si="53"/>
        <v>263000000</v>
      </c>
      <c r="K99" s="88" t="e">
        <f>VLOOKUP(A99,'HOJA TRABAJO'!$A$1:$Z$86,11,0)</f>
        <v>#N/A</v>
      </c>
      <c r="L99" s="89" t="e">
        <f t="shared" si="40"/>
        <v>#N/A</v>
      </c>
    </row>
    <row r="100" spans="1:12" s="15" customFormat="1" ht="16.5" thickTop="1" thickBot="1" x14ac:dyDescent="0.3">
      <c r="A100" s="12" t="s">
        <v>210</v>
      </c>
      <c r="B100" s="13" t="s">
        <v>100</v>
      </c>
      <c r="C100" s="34">
        <f>VLOOKUP(A100,'HOJA TRABAJO'!$A$1:$Z$86,6,0)</f>
        <v>263000000</v>
      </c>
      <c r="D100" s="27"/>
      <c r="E100" s="14"/>
      <c r="F100" s="23"/>
      <c r="G100" s="34">
        <f>VLOOKUP(A100,'HOJA TRABAJO'!$A$1:$Z$86,9,0)</f>
        <v>0</v>
      </c>
      <c r="H100" s="35">
        <f>VLOOKUP(A100,'HOJA TRABAJO'!$A$1:$Z$86,10,0)</f>
        <v>0</v>
      </c>
      <c r="I100" s="35">
        <f t="shared" ref="I100" si="54">C100+D100-E100-F100+G100-H100</f>
        <v>263000000</v>
      </c>
      <c r="K100" s="90">
        <f>VLOOKUP(A100,'HOJA TRABAJO'!$A$1:$Z$86,11,0)</f>
        <v>263000000</v>
      </c>
      <c r="L100" s="91" t="b">
        <f t="shared" si="40"/>
        <v>1</v>
      </c>
    </row>
    <row r="101" spans="1:12" s="15" customFormat="1" ht="16.5" thickTop="1" thickBot="1" x14ac:dyDescent="0.3">
      <c r="A101" s="12" t="s">
        <v>211</v>
      </c>
      <c r="B101" s="13" t="s">
        <v>101</v>
      </c>
      <c r="C101" s="34">
        <f>C102+C104</f>
        <v>54000000</v>
      </c>
      <c r="D101" s="34">
        <f t="shared" ref="D101:I101" si="55">D102+D104</f>
        <v>0</v>
      </c>
      <c r="E101" s="60">
        <f t="shared" si="55"/>
        <v>0</v>
      </c>
      <c r="F101" s="35">
        <f t="shared" si="55"/>
        <v>0</v>
      </c>
      <c r="G101" s="34">
        <f t="shared" si="55"/>
        <v>140000</v>
      </c>
      <c r="H101" s="35">
        <f t="shared" si="55"/>
        <v>140000</v>
      </c>
      <c r="I101" s="35">
        <f t="shared" si="55"/>
        <v>54000000</v>
      </c>
      <c r="K101" s="90">
        <f>VLOOKUP(A101,'HOJA TRABAJO'!$A$1:$Z$86,11,0)</f>
        <v>54000000</v>
      </c>
      <c r="L101" s="91" t="b">
        <f t="shared" si="40"/>
        <v>1</v>
      </c>
    </row>
    <row r="102" spans="1:12" ht="15.75" thickTop="1" x14ac:dyDescent="0.25">
      <c r="A102" s="20" t="s">
        <v>212</v>
      </c>
      <c r="B102" s="21" t="s">
        <v>102</v>
      </c>
      <c r="C102" s="75">
        <f>C103</f>
        <v>1000000</v>
      </c>
      <c r="D102" s="75">
        <f t="shared" ref="D102:I102" si="56">D103</f>
        <v>0</v>
      </c>
      <c r="E102" s="77">
        <f t="shared" si="56"/>
        <v>0</v>
      </c>
      <c r="F102" s="83">
        <f t="shared" si="56"/>
        <v>0</v>
      </c>
      <c r="G102" s="75">
        <f t="shared" si="56"/>
        <v>0</v>
      </c>
      <c r="H102" s="83">
        <f t="shared" si="56"/>
        <v>0</v>
      </c>
      <c r="I102" s="83">
        <f t="shared" si="56"/>
        <v>1000000</v>
      </c>
      <c r="K102" s="88" t="e">
        <f>VLOOKUP(A102,'HOJA TRABAJO'!$A$1:$Z$86,11,0)</f>
        <v>#N/A</v>
      </c>
      <c r="L102" s="89" t="e">
        <f t="shared" si="40"/>
        <v>#N/A</v>
      </c>
    </row>
    <row r="103" spans="1:12" x14ac:dyDescent="0.25">
      <c r="A103" s="20" t="s">
        <v>213</v>
      </c>
      <c r="B103" s="22" t="s">
        <v>57</v>
      </c>
      <c r="C103" s="75">
        <f>VLOOKUP(A103,'HOJA TRABAJO'!$A$1:$Z$86,6,0)</f>
        <v>1000000</v>
      </c>
      <c r="D103" s="75">
        <f>VLOOKUP(A103,'HOJA TRABAJO'!$A$1:$Z$86,7,0)</f>
        <v>0</v>
      </c>
      <c r="E103" s="77">
        <f>VLOOKUP(A103,'HOJA TRABAJO'!$A$1:$Z$86,8,0)</f>
        <v>0</v>
      </c>
      <c r="F103" s="83">
        <v>0</v>
      </c>
      <c r="G103" s="75">
        <f>VLOOKUP(A103,'HOJA TRABAJO'!$A$1:$Z$86,9,0)</f>
        <v>0</v>
      </c>
      <c r="H103" s="83">
        <f>VLOOKUP(A103,'HOJA TRABAJO'!$A$1:$Z$86,10,0)</f>
        <v>0</v>
      </c>
      <c r="I103" s="83">
        <f t="shared" ref="I103" si="57">C103+D103-E103-F103+G103-H103</f>
        <v>1000000</v>
      </c>
      <c r="K103" s="90">
        <f>VLOOKUP(A103,'HOJA TRABAJO'!$A$1:$Z$86,11,0)</f>
        <v>1000000</v>
      </c>
      <c r="L103" s="91" t="b">
        <f t="shared" si="40"/>
        <v>1</v>
      </c>
    </row>
    <row r="104" spans="1:12" x14ac:dyDescent="0.25">
      <c r="A104" s="20" t="s">
        <v>214</v>
      </c>
      <c r="B104" s="21" t="s">
        <v>103</v>
      </c>
      <c r="C104" s="75">
        <f>C105+C106</f>
        <v>53000000</v>
      </c>
      <c r="D104" s="75">
        <f t="shared" ref="D104:I104" si="58">D105+D106</f>
        <v>0</v>
      </c>
      <c r="E104" s="77">
        <f t="shared" si="58"/>
        <v>0</v>
      </c>
      <c r="F104" s="83">
        <f t="shared" si="58"/>
        <v>0</v>
      </c>
      <c r="G104" s="75">
        <f t="shared" si="58"/>
        <v>140000</v>
      </c>
      <c r="H104" s="83">
        <f t="shared" si="58"/>
        <v>140000</v>
      </c>
      <c r="I104" s="83">
        <f t="shared" si="58"/>
        <v>53000000</v>
      </c>
      <c r="K104" s="88" t="e">
        <f>VLOOKUP(A104,'HOJA TRABAJO'!$A$1:$Z$86,11,0)</f>
        <v>#N/A</v>
      </c>
      <c r="L104" s="89" t="e">
        <f t="shared" si="40"/>
        <v>#N/A</v>
      </c>
    </row>
    <row r="105" spans="1:12" x14ac:dyDescent="0.25">
      <c r="A105" s="20" t="s">
        <v>215</v>
      </c>
      <c r="B105" s="22" t="s">
        <v>58</v>
      </c>
      <c r="C105" s="75">
        <f>VLOOKUP(A105,'HOJA TRABAJO'!$A$1:$Z$86,6,0)</f>
        <v>53000000</v>
      </c>
      <c r="D105" s="75">
        <f>VLOOKUP(A105,'HOJA TRABAJO'!$A$1:$Z$86,7,0)</f>
        <v>0</v>
      </c>
      <c r="E105" s="77">
        <f>VLOOKUP(A105,'HOJA TRABAJO'!$A$1:$Z$86,8,0)</f>
        <v>0</v>
      </c>
      <c r="F105" s="83">
        <v>0</v>
      </c>
      <c r="G105" s="75">
        <f>VLOOKUP(A105,'HOJA TRABAJO'!$A$1:$Z$86,9,0)</f>
        <v>0</v>
      </c>
      <c r="H105" s="83">
        <f>VLOOKUP(A105,'HOJA TRABAJO'!$A$1:$Z$86,10,0)</f>
        <v>140000</v>
      </c>
      <c r="I105" s="83">
        <f t="shared" ref="I105:I106" si="59">C105+D105-E105-F105+G105-H105</f>
        <v>52860000</v>
      </c>
      <c r="K105" s="90">
        <f>VLOOKUP(A105,'HOJA TRABAJO'!$A$1:$Z$86,11,0)</f>
        <v>52860000</v>
      </c>
      <c r="L105" s="91" t="b">
        <f t="shared" si="40"/>
        <v>1</v>
      </c>
    </row>
    <row r="106" spans="1:12" ht="15.75" thickBot="1" x14ac:dyDescent="0.3">
      <c r="A106" s="20" t="s">
        <v>216</v>
      </c>
      <c r="B106" s="22" t="s">
        <v>65</v>
      </c>
      <c r="C106" s="75">
        <f>VLOOKUP(A106,'HOJA TRABAJO'!$A$1:$Z$86,6,0)</f>
        <v>0</v>
      </c>
      <c r="D106" s="75">
        <f>VLOOKUP(A106,'HOJA TRABAJO'!$A$1:$Z$86,7,0)</f>
        <v>0</v>
      </c>
      <c r="E106" s="77">
        <f>VLOOKUP(A106,'HOJA TRABAJO'!$A$1:$Z$86,8,0)</f>
        <v>0</v>
      </c>
      <c r="F106" s="83">
        <v>0</v>
      </c>
      <c r="G106" s="75">
        <f>VLOOKUP(A106,'HOJA TRABAJO'!$A$1:$Z$86,9,0)</f>
        <v>140000</v>
      </c>
      <c r="H106" s="83">
        <f>VLOOKUP(A106,'HOJA TRABAJO'!$A$1:$Z$86,10,0)</f>
        <v>0</v>
      </c>
      <c r="I106" s="83">
        <f t="shared" si="59"/>
        <v>140000</v>
      </c>
      <c r="K106" s="90">
        <f>VLOOKUP(A106,'HOJA TRABAJO'!$A$1:$Z$86,11,0)</f>
        <v>140000</v>
      </c>
      <c r="L106" s="91" t="b">
        <f t="shared" si="40"/>
        <v>1</v>
      </c>
    </row>
    <row r="107" spans="1:12" s="7" customFormat="1" ht="30" customHeight="1" thickTop="1" thickBot="1" x14ac:dyDescent="0.3">
      <c r="A107" s="96" t="s">
        <v>251</v>
      </c>
      <c r="B107" s="97"/>
      <c r="C107" s="32">
        <f t="shared" ref="C107:I107" si="60">C108+C127</f>
        <v>65000000000</v>
      </c>
      <c r="D107" s="32">
        <f t="shared" si="60"/>
        <v>3159897938</v>
      </c>
      <c r="E107" s="65">
        <f t="shared" si="60"/>
        <v>0</v>
      </c>
      <c r="F107" s="53">
        <f t="shared" si="60"/>
        <v>0</v>
      </c>
      <c r="G107" s="32">
        <f t="shared" si="60"/>
        <v>0</v>
      </c>
      <c r="H107" s="53">
        <f t="shared" si="60"/>
        <v>0</v>
      </c>
      <c r="I107" s="65">
        <f t="shared" si="60"/>
        <v>68159897938</v>
      </c>
      <c r="K107" s="88" t="e">
        <f>VLOOKUP(A107,'HOJA TRABAJO'!$A$1:$Z$86,11,0)</f>
        <v>#N/A</v>
      </c>
      <c r="L107" s="89"/>
    </row>
    <row r="108" spans="1:12" s="15" customFormat="1" ht="28.5" thickTop="1" thickBot="1" x14ac:dyDescent="0.3">
      <c r="A108" s="10" t="s">
        <v>217</v>
      </c>
      <c r="B108" s="11" t="s">
        <v>104</v>
      </c>
      <c r="C108" s="28">
        <f>C109</f>
        <v>63500000000</v>
      </c>
      <c r="D108" s="28">
        <f t="shared" ref="D108:I108" si="61">D109</f>
        <v>3159897938</v>
      </c>
      <c r="E108" s="50">
        <f t="shared" si="61"/>
        <v>0</v>
      </c>
      <c r="F108" s="51">
        <f t="shared" si="61"/>
        <v>0</v>
      </c>
      <c r="G108" s="28">
        <f t="shared" si="61"/>
        <v>0</v>
      </c>
      <c r="H108" s="51">
        <f t="shared" si="61"/>
        <v>0</v>
      </c>
      <c r="I108" s="50">
        <f t="shared" si="61"/>
        <v>66659897938</v>
      </c>
      <c r="K108" s="88" t="e">
        <f>VLOOKUP(A108,'HOJA TRABAJO'!$A$1:$Z$86,11,0)</f>
        <v>#N/A</v>
      </c>
      <c r="L108" s="89" t="e">
        <f t="shared" si="40"/>
        <v>#N/A</v>
      </c>
    </row>
    <row r="109" spans="1:12" ht="16.5" thickTop="1" thickBot="1" x14ac:dyDescent="0.3">
      <c r="A109" s="20" t="s">
        <v>218</v>
      </c>
      <c r="B109" s="21" t="s">
        <v>105</v>
      </c>
      <c r="C109" s="75">
        <f t="shared" ref="C109:I109" si="62">C110+C116+C121</f>
        <v>63500000000</v>
      </c>
      <c r="D109" s="75">
        <f t="shared" si="62"/>
        <v>3159897938</v>
      </c>
      <c r="E109" s="77">
        <f t="shared" si="62"/>
        <v>0</v>
      </c>
      <c r="F109" s="83">
        <f t="shared" si="62"/>
        <v>0</v>
      </c>
      <c r="G109" s="75">
        <f t="shared" si="62"/>
        <v>0</v>
      </c>
      <c r="H109" s="83">
        <f t="shared" si="62"/>
        <v>0</v>
      </c>
      <c r="I109" s="83">
        <f t="shared" si="62"/>
        <v>66659897938</v>
      </c>
      <c r="K109" s="88" t="e">
        <f>VLOOKUP(A109,'HOJA TRABAJO'!$A$1:$Z$86,11,0)</f>
        <v>#N/A</v>
      </c>
      <c r="L109" s="89" t="e">
        <f t="shared" si="40"/>
        <v>#N/A</v>
      </c>
    </row>
    <row r="110" spans="1:12" s="15" customFormat="1" ht="28.5" thickTop="1" thickBot="1" x14ac:dyDescent="0.3">
      <c r="A110" s="12" t="s">
        <v>219</v>
      </c>
      <c r="B110" s="13" t="s">
        <v>59</v>
      </c>
      <c r="C110" s="34">
        <f>C111</f>
        <v>1500000000</v>
      </c>
      <c r="D110" s="34">
        <f t="shared" ref="D110:I110" si="63">D111</f>
        <v>0</v>
      </c>
      <c r="E110" s="60">
        <f t="shared" si="63"/>
        <v>0</v>
      </c>
      <c r="F110" s="35">
        <f t="shared" si="63"/>
        <v>0</v>
      </c>
      <c r="G110" s="34">
        <f t="shared" si="63"/>
        <v>0</v>
      </c>
      <c r="H110" s="35">
        <f t="shared" si="63"/>
        <v>0</v>
      </c>
      <c r="I110" s="66">
        <f t="shared" si="63"/>
        <v>1500000000</v>
      </c>
      <c r="K110" s="88" t="e">
        <f>VLOOKUP(A110,'HOJA TRABAJO'!$A$1:$Z$86,11,0)</f>
        <v>#N/A</v>
      </c>
      <c r="L110" s="89" t="e">
        <f t="shared" si="40"/>
        <v>#N/A</v>
      </c>
    </row>
    <row r="111" spans="1:12" ht="54.75" thickTop="1" x14ac:dyDescent="0.25">
      <c r="A111" s="20" t="s">
        <v>220</v>
      </c>
      <c r="B111" s="21" t="s">
        <v>106</v>
      </c>
      <c r="C111" s="75">
        <f>C112+C113</f>
        <v>1500000000</v>
      </c>
      <c r="D111" s="75">
        <f t="shared" ref="D111:I111" si="64">D112+D113</f>
        <v>0</v>
      </c>
      <c r="E111" s="77">
        <f t="shared" si="64"/>
        <v>0</v>
      </c>
      <c r="F111" s="83">
        <f t="shared" si="64"/>
        <v>0</v>
      </c>
      <c r="G111" s="75">
        <f t="shared" si="64"/>
        <v>0</v>
      </c>
      <c r="H111" s="83">
        <f t="shared" si="64"/>
        <v>0</v>
      </c>
      <c r="I111" s="83">
        <f t="shared" si="64"/>
        <v>1500000000</v>
      </c>
      <c r="K111" s="90">
        <f>VLOOKUP(A111,'HOJA TRABAJO'!$A$1:$Z$86,11,0)</f>
        <v>1500000000</v>
      </c>
      <c r="L111" s="91" t="b">
        <f t="shared" si="40"/>
        <v>1</v>
      </c>
    </row>
    <row r="112" spans="1:12" x14ac:dyDescent="0.25">
      <c r="A112" s="20" t="s">
        <v>221</v>
      </c>
      <c r="B112" s="21" t="s">
        <v>108</v>
      </c>
      <c r="C112" s="75">
        <f>C114</f>
        <v>207691131</v>
      </c>
      <c r="D112" s="75">
        <f t="shared" ref="D112:I112" si="65">D114</f>
        <v>0</v>
      </c>
      <c r="E112" s="77">
        <f t="shared" si="65"/>
        <v>0</v>
      </c>
      <c r="F112" s="83">
        <f t="shared" si="65"/>
        <v>0</v>
      </c>
      <c r="G112" s="75">
        <f t="shared" si="65"/>
        <v>0</v>
      </c>
      <c r="H112" s="83">
        <f t="shared" si="65"/>
        <v>0</v>
      </c>
      <c r="I112" s="83">
        <f t="shared" si="65"/>
        <v>207691131</v>
      </c>
      <c r="K112" s="88" t="e">
        <f>VLOOKUP(A112,'HOJA TRABAJO'!$A$1:$Z$86,11,0)</f>
        <v>#N/A</v>
      </c>
      <c r="L112" s="89" t="e">
        <f t="shared" si="40"/>
        <v>#N/A</v>
      </c>
    </row>
    <row r="113" spans="1:12" x14ac:dyDescent="0.25">
      <c r="A113" s="20" t="s">
        <v>222</v>
      </c>
      <c r="B113" s="21" t="s">
        <v>109</v>
      </c>
      <c r="C113" s="75">
        <f>C115</f>
        <v>1292308869</v>
      </c>
      <c r="D113" s="75">
        <f t="shared" ref="D113:I113" si="66">D115</f>
        <v>0</v>
      </c>
      <c r="E113" s="77">
        <f t="shared" si="66"/>
        <v>0</v>
      </c>
      <c r="F113" s="83">
        <f t="shared" si="66"/>
        <v>0</v>
      </c>
      <c r="G113" s="75">
        <f t="shared" si="66"/>
        <v>0</v>
      </c>
      <c r="H113" s="83">
        <f t="shared" si="66"/>
        <v>0</v>
      </c>
      <c r="I113" s="83">
        <f t="shared" si="66"/>
        <v>1292308869</v>
      </c>
      <c r="K113" s="88" t="e">
        <f>VLOOKUP(A113,'HOJA TRABAJO'!$A$1:$Z$86,11,0)</f>
        <v>#N/A</v>
      </c>
      <c r="L113" s="89" t="e">
        <f t="shared" si="40"/>
        <v>#N/A</v>
      </c>
    </row>
    <row r="114" spans="1:12" ht="40.5" x14ac:dyDescent="0.25">
      <c r="A114" s="20" t="s">
        <v>223</v>
      </c>
      <c r="B114" s="22" t="s">
        <v>110</v>
      </c>
      <c r="C114" s="75">
        <f>VLOOKUP(A114,'HOJA TRABAJO'!$A$1:$Z$86,6,0)</f>
        <v>207691131</v>
      </c>
      <c r="D114" s="75">
        <f>VLOOKUP(A114,'HOJA TRABAJO'!$A$1:$Z$86,7,0)</f>
        <v>0</v>
      </c>
      <c r="E114" s="77">
        <f>VLOOKUP(A114,'HOJA TRABAJO'!$A$1:$Z$86,8,0)</f>
        <v>0</v>
      </c>
      <c r="F114" s="83">
        <v>0</v>
      </c>
      <c r="G114" s="75">
        <f>VLOOKUP(A114,'HOJA TRABAJO'!$A$1:$Z$86,9,0)</f>
        <v>0</v>
      </c>
      <c r="H114" s="83">
        <f>VLOOKUP(A114,'HOJA TRABAJO'!$A$1:$Z$86,10,0)</f>
        <v>0</v>
      </c>
      <c r="I114" s="83">
        <f t="shared" ref="I114:I115" si="67">C114+D114-E114-F114+G114-H114</f>
        <v>207691131</v>
      </c>
      <c r="K114" s="90">
        <f>VLOOKUP(A114,'HOJA TRABAJO'!$A$1:$Z$86,11,0)</f>
        <v>207691131</v>
      </c>
      <c r="L114" s="91" t="b">
        <f t="shared" si="40"/>
        <v>1</v>
      </c>
    </row>
    <row r="115" spans="1:12" ht="41.25" thickBot="1" x14ac:dyDescent="0.3">
      <c r="A115" s="20" t="s">
        <v>224</v>
      </c>
      <c r="B115" s="22" t="s">
        <v>111</v>
      </c>
      <c r="C115" s="75">
        <f>VLOOKUP(A115,'HOJA TRABAJO'!$A$1:$Z$86,6,0)</f>
        <v>1292308869</v>
      </c>
      <c r="D115" s="75">
        <f>VLOOKUP(A115,'HOJA TRABAJO'!$A$1:$Z$86,7,0)</f>
        <v>0</v>
      </c>
      <c r="E115" s="77">
        <f>VLOOKUP(A115,'HOJA TRABAJO'!$A$1:$Z$86,8,0)</f>
        <v>0</v>
      </c>
      <c r="F115" s="83">
        <v>0</v>
      </c>
      <c r="G115" s="75">
        <f>VLOOKUP(A115,'HOJA TRABAJO'!$A$1:$Z$86,9,0)</f>
        <v>0</v>
      </c>
      <c r="H115" s="83">
        <f>VLOOKUP(A115,'HOJA TRABAJO'!$A$1:$Z$86,10,0)</f>
        <v>0</v>
      </c>
      <c r="I115" s="83">
        <f t="shared" si="67"/>
        <v>1292308869</v>
      </c>
      <c r="K115" s="90">
        <f>VLOOKUP(A115,'HOJA TRABAJO'!$A$1:$Z$86,11,0)</f>
        <v>1292308869</v>
      </c>
      <c r="L115" s="91" t="b">
        <f t="shared" si="40"/>
        <v>1</v>
      </c>
    </row>
    <row r="116" spans="1:12" s="15" customFormat="1" ht="42" thickTop="1" thickBot="1" x14ac:dyDescent="0.3">
      <c r="A116" s="12" t="s">
        <v>225</v>
      </c>
      <c r="B116" s="13" t="s">
        <v>61</v>
      </c>
      <c r="C116" s="34">
        <f>C117</f>
        <v>57000000000</v>
      </c>
      <c r="D116" s="34">
        <f t="shared" ref="D116:I116" si="68">D117+D120</f>
        <v>3159897938</v>
      </c>
      <c r="E116" s="60">
        <f t="shared" si="68"/>
        <v>0</v>
      </c>
      <c r="F116" s="35">
        <f t="shared" si="68"/>
        <v>0</v>
      </c>
      <c r="G116" s="34">
        <f t="shared" si="68"/>
        <v>0</v>
      </c>
      <c r="H116" s="35">
        <f t="shared" si="68"/>
        <v>0</v>
      </c>
      <c r="I116" s="66">
        <f t="shared" si="68"/>
        <v>60159897938</v>
      </c>
      <c r="K116" s="88" t="e">
        <f>VLOOKUP(A116,'HOJA TRABAJO'!$A$1:$Z$86,11,0)</f>
        <v>#N/A</v>
      </c>
      <c r="L116" s="89" t="e">
        <f t="shared" si="40"/>
        <v>#N/A</v>
      </c>
    </row>
    <row r="117" spans="1:12" ht="54.75" thickTop="1" x14ac:dyDescent="0.25">
      <c r="A117" s="20" t="s">
        <v>227</v>
      </c>
      <c r="B117" s="21" t="s">
        <v>106</v>
      </c>
      <c r="C117" s="75">
        <f>C118</f>
        <v>57000000000</v>
      </c>
      <c r="D117" s="75">
        <f t="shared" ref="D117:I118" si="69">D118</f>
        <v>0</v>
      </c>
      <c r="E117" s="76">
        <f t="shared" si="69"/>
        <v>0</v>
      </c>
      <c r="F117" s="83">
        <f t="shared" si="69"/>
        <v>0</v>
      </c>
      <c r="G117" s="75">
        <f t="shared" si="69"/>
        <v>0</v>
      </c>
      <c r="H117" s="83">
        <f t="shared" si="69"/>
        <v>0</v>
      </c>
      <c r="I117" s="83">
        <f t="shared" si="69"/>
        <v>57000000000</v>
      </c>
      <c r="K117" s="90">
        <f>VLOOKUP(A117,'HOJA TRABAJO'!$A$1:$Z$86,11,0)</f>
        <v>57000000000</v>
      </c>
      <c r="L117" s="91" t="b">
        <f t="shared" si="40"/>
        <v>1</v>
      </c>
    </row>
    <row r="118" spans="1:12" ht="27" x14ac:dyDescent="0.25">
      <c r="A118" s="20" t="s">
        <v>226</v>
      </c>
      <c r="B118" s="21" t="s">
        <v>112</v>
      </c>
      <c r="C118" s="75">
        <f>C119</f>
        <v>57000000000</v>
      </c>
      <c r="D118" s="75">
        <f t="shared" si="69"/>
        <v>0</v>
      </c>
      <c r="E118" s="76">
        <f t="shared" si="69"/>
        <v>0</v>
      </c>
      <c r="F118" s="83">
        <f t="shared" si="69"/>
        <v>0</v>
      </c>
      <c r="G118" s="75">
        <f t="shared" si="69"/>
        <v>0</v>
      </c>
      <c r="H118" s="83">
        <f t="shared" si="69"/>
        <v>0</v>
      </c>
      <c r="I118" s="83">
        <f t="shared" si="69"/>
        <v>57000000000</v>
      </c>
      <c r="K118" s="88" t="e">
        <f>VLOOKUP(A118,'HOJA TRABAJO'!$A$1:$Z$86,11,0)</f>
        <v>#N/A</v>
      </c>
      <c r="L118" s="89" t="e">
        <f>K118=I118</f>
        <v>#N/A</v>
      </c>
    </row>
    <row r="119" spans="1:12" ht="54" x14ac:dyDescent="0.25">
      <c r="A119" s="20" t="s">
        <v>228</v>
      </c>
      <c r="B119" s="22" t="s">
        <v>60</v>
      </c>
      <c r="C119" s="75">
        <f>VLOOKUP(A119,'HOJA TRABAJO'!$A$1:$Z$86,6,0)</f>
        <v>57000000000</v>
      </c>
      <c r="D119" s="75">
        <f>VLOOKUP(A119,'HOJA TRABAJO'!$A$1:$Z$86,7,0)</f>
        <v>0</v>
      </c>
      <c r="E119" s="77">
        <f>VLOOKUP(A119,'HOJA TRABAJO'!$A$1:$Z$86,8,0)</f>
        <v>0</v>
      </c>
      <c r="F119" s="83">
        <v>0</v>
      </c>
      <c r="G119" s="75">
        <f>VLOOKUP(A119,'HOJA TRABAJO'!$A$1:$Z$86,9,0)</f>
        <v>0</v>
      </c>
      <c r="H119" s="83">
        <f>VLOOKUP(A119,'HOJA TRABAJO'!$A$1:$Z$86,10,0)</f>
        <v>0</v>
      </c>
      <c r="I119" s="83">
        <f t="shared" ref="I119" si="70">C119+D119-E119-F119+G119-H119</f>
        <v>57000000000</v>
      </c>
      <c r="K119" s="90">
        <f>VLOOKUP(A119,'HOJA TRABAJO'!$A$1:$Z$86,11,0)</f>
        <v>57000000000</v>
      </c>
      <c r="L119" s="91" t="b">
        <f t="shared" si="40"/>
        <v>1</v>
      </c>
    </row>
    <row r="120" spans="1:12" ht="54.75" thickBot="1" x14ac:dyDescent="0.3">
      <c r="A120" s="20" t="s">
        <v>298</v>
      </c>
      <c r="B120" s="21" t="s">
        <v>299</v>
      </c>
      <c r="C120" s="75">
        <f>VLOOKUP(A120,'HOJA TRABAJO'!$A$1:$Z$86,6,0)</f>
        <v>0</v>
      </c>
      <c r="D120" s="75">
        <f>VLOOKUP(A120,'HOJA TRABAJO'!$A$1:$Z$86,7,0)</f>
        <v>3159897938</v>
      </c>
      <c r="E120" s="77">
        <f>VLOOKUP(A120,'HOJA TRABAJO'!$A$1:$Z$86,8,0)</f>
        <v>0</v>
      </c>
      <c r="F120" s="83">
        <v>0</v>
      </c>
      <c r="G120" s="75">
        <f>VLOOKUP(A120,'HOJA TRABAJO'!$A$1:$Z$86,9,0)</f>
        <v>0</v>
      </c>
      <c r="H120" s="83">
        <f>VLOOKUP(A120,'HOJA TRABAJO'!$A$1:$Z$86,10,0)</f>
        <v>0</v>
      </c>
      <c r="I120" s="83">
        <f t="shared" ref="I120" si="71">C120+D120-E120-F120+G120-H120</f>
        <v>3159897938</v>
      </c>
      <c r="K120" s="90">
        <f>VLOOKUP(A120,'HOJA TRABAJO'!$A$1:$Z$86,11,0)</f>
        <v>3159897938</v>
      </c>
      <c r="L120" s="91" t="b">
        <f>K120=I120</f>
        <v>1</v>
      </c>
    </row>
    <row r="121" spans="1:12" s="15" customFormat="1" ht="55.5" thickTop="1" thickBot="1" x14ac:dyDescent="0.3">
      <c r="A121" s="12" t="s">
        <v>229</v>
      </c>
      <c r="B121" s="13" t="s">
        <v>246</v>
      </c>
      <c r="C121" s="34">
        <f>C122</f>
        <v>5000000000</v>
      </c>
      <c r="D121" s="34">
        <f t="shared" ref="D121:I121" si="72">D122</f>
        <v>0</v>
      </c>
      <c r="E121" s="60">
        <f t="shared" si="72"/>
        <v>0</v>
      </c>
      <c r="F121" s="35">
        <f t="shared" si="72"/>
        <v>0</v>
      </c>
      <c r="G121" s="34">
        <f t="shared" si="72"/>
        <v>0</v>
      </c>
      <c r="H121" s="35">
        <f t="shared" si="72"/>
        <v>0</v>
      </c>
      <c r="I121" s="66">
        <f t="shared" si="72"/>
        <v>5000000000</v>
      </c>
      <c r="K121" s="88" t="e">
        <f>VLOOKUP(A121,'HOJA TRABAJO'!$A$1:$Z$86,11,0)</f>
        <v>#N/A</v>
      </c>
      <c r="L121" s="89" t="e">
        <f t="shared" si="40"/>
        <v>#N/A</v>
      </c>
    </row>
    <row r="122" spans="1:12" ht="54.75" thickTop="1" x14ac:dyDescent="0.25">
      <c r="A122" s="20" t="s">
        <v>230</v>
      </c>
      <c r="B122" s="21" t="s">
        <v>247</v>
      </c>
      <c r="C122" s="75">
        <f>C123+C124</f>
        <v>5000000000</v>
      </c>
      <c r="D122" s="75">
        <f t="shared" ref="D122:I122" si="73">D123+D124</f>
        <v>0</v>
      </c>
      <c r="E122" s="77">
        <f t="shared" si="73"/>
        <v>0</v>
      </c>
      <c r="F122" s="83">
        <f t="shared" si="73"/>
        <v>0</v>
      </c>
      <c r="G122" s="75">
        <f t="shared" si="73"/>
        <v>0</v>
      </c>
      <c r="H122" s="83">
        <f t="shared" si="73"/>
        <v>0</v>
      </c>
      <c r="I122" s="83">
        <f t="shared" si="73"/>
        <v>5000000000</v>
      </c>
      <c r="K122" s="90">
        <f>VLOOKUP(A122,'HOJA TRABAJO'!$A$1:$Z$86,11,0)</f>
        <v>5000000000</v>
      </c>
      <c r="L122" s="91" t="b">
        <f t="shared" si="40"/>
        <v>1</v>
      </c>
    </row>
    <row r="123" spans="1:12" ht="27" x14ac:dyDescent="0.25">
      <c r="A123" s="20" t="s">
        <v>231</v>
      </c>
      <c r="B123" s="21" t="s">
        <v>107</v>
      </c>
      <c r="C123" s="75">
        <f>C125</f>
        <v>1324000000</v>
      </c>
      <c r="D123" s="75">
        <f t="shared" ref="D123:I123" si="74">D125</f>
        <v>0</v>
      </c>
      <c r="E123" s="76">
        <f t="shared" si="74"/>
        <v>0</v>
      </c>
      <c r="F123" s="83">
        <f t="shared" si="74"/>
        <v>0</v>
      </c>
      <c r="G123" s="75">
        <f t="shared" si="74"/>
        <v>0</v>
      </c>
      <c r="H123" s="83">
        <f t="shared" si="74"/>
        <v>0</v>
      </c>
      <c r="I123" s="83">
        <f t="shared" si="74"/>
        <v>1324000000</v>
      </c>
      <c r="K123" s="88" t="e">
        <f>VLOOKUP(A123,'HOJA TRABAJO'!$A$1:$Z$86,11,0)</f>
        <v>#N/A</v>
      </c>
      <c r="L123" s="89" t="e">
        <f t="shared" si="40"/>
        <v>#N/A</v>
      </c>
    </row>
    <row r="124" spans="1:12" x14ac:dyDescent="0.25">
      <c r="A124" s="20" t="s">
        <v>232</v>
      </c>
      <c r="B124" s="21" t="s">
        <v>248</v>
      </c>
      <c r="C124" s="75">
        <f>C126</f>
        <v>3676000000</v>
      </c>
      <c r="D124" s="75">
        <f t="shared" ref="D124:I124" si="75">D126</f>
        <v>0</v>
      </c>
      <c r="E124" s="76">
        <f t="shared" si="75"/>
        <v>0</v>
      </c>
      <c r="F124" s="83">
        <f t="shared" si="75"/>
        <v>0</v>
      </c>
      <c r="G124" s="75">
        <f t="shared" si="75"/>
        <v>0</v>
      </c>
      <c r="H124" s="83">
        <f t="shared" si="75"/>
        <v>0</v>
      </c>
      <c r="I124" s="83">
        <f t="shared" si="75"/>
        <v>3676000000</v>
      </c>
      <c r="K124" s="88" t="e">
        <f>VLOOKUP(A124,'HOJA TRABAJO'!$A$1:$Z$86,11,0)</f>
        <v>#N/A</v>
      </c>
      <c r="L124" s="89" t="e">
        <f t="shared" si="40"/>
        <v>#N/A</v>
      </c>
    </row>
    <row r="125" spans="1:12" ht="67.5" x14ac:dyDescent="0.25">
      <c r="A125" s="20" t="s">
        <v>233</v>
      </c>
      <c r="B125" s="22" t="s">
        <v>249</v>
      </c>
      <c r="C125" s="75">
        <f>VLOOKUP(A125,'HOJA TRABAJO'!$A$1:$Z$86,6,0)</f>
        <v>1324000000</v>
      </c>
      <c r="D125" s="75">
        <f>VLOOKUP(A125,'HOJA TRABAJO'!$A$1:$Z$86,7,0)</f>
        <v>0</v>
      </c>
      <c r="E125" s="77">
        <f>VLOOKUP(A125,'HOJA TRABAJO'!$A$1:$Z$86,8,0)</f>
        <v>0</v>
      </c>
      <c r="F125" s="83">
        <v>0</v>
      </c>
      <c r="G125" s="75">
        <f>VLOOKUP(A125,'HOJA TRABAJO'!$A$1:$Z$86,9,0)</f>
        <v>0</v>
      </c>
      <c r="H125" s="83">
        <f>VLOOKUP(A125,'HOJA TRABAJO'!$A$1:$Z$86,10,0)</f>
        <v>0</v>
      </c>
      <c r="I125" s="83">
        <f t="shared" ref="I125:I126" si="76">C125+D125-E125-F125+G125-H125</f>
        <v>1324000000</v>
      </c>
      <c r="K125" s="90">
        <f>VLOOKUP(A125,'HOJA TRABAJO'!$A$1:$Z$86,11,0)</f>
        <v>1324000000</v>
      </c>
      <c r="L125" s="91" t="b">
        <f t="shared" si="40"/>
        <v>1</v>
      </c>
    </row>
    <row r="126" spans="1:12" ht="54.75" thickBot="1" x14ac:dyDescent="0.3">
      <c r="A126" s="20" t="s">
        <v>234</v>
      </c>
      <c r="B126" s="22" t="s">
        <v>250</v>
      </c>
      <c r="C126" s="75">
        <f>VLOOKUP(A126,'HOJA TRABAJO'!$A$1:$Z$86,6,0)</f>
        <v>3676000000</v>
      </c>
      <c r="D126" s="75">
        <f>VLOOKUP(A126,'HOJA TRABAJO'!$A$1:$Z$86,7,0)</f>
        <v>0</v>
      </c>
      <c r="E126" s="77">
        <f>VLOOKUP(A126,'HOJA TRABAJO'!$A$1:$Z$86,8,0)</f>
        <v>0</v>
      </c>
      <c r="F126" s="83">
        <v>0</v>
      </c>
      <c r="G126" s="75">
        <f>VLOOKUP(A126,'HOJA TRABAJO'!$A$1:$Z$86,9,0)</f>
        <v>0</v>
      </c>
      <c r="H126" s="83">
        <f>VLOOKUP(A126,'HOJA TRABAJO'!$A$1:$Z$86,10,0)</f>
        <v>0</v>
      </c>
      <c r="I126" s="83">
        <f t="shared" si="76"/>
        <v>3676000000</v>
      </c>
      <c r="K126" s="90">
        <f>VLOOKUP(A126,'HOJA TRABAJO'!$A$1:$Z$86,11,0)</f>
        <v>3676000000</v>
      </c>
      <c r="L126" s="91" t="b">
        <f t="shared" si="40"/>
        <v>1</v>
      </c>
    </row>
    <row r="127" spans="1:12" s="15" customFormat="1" ht="28.5" thickTop="1" thickBot="1" x14ac:dyDescent="0.3">
      <c r="A127" s="10" t="s">
        <v>235</v>
      </c>
      <c r="B127" s="11" t="s">
        <v>113</v>
      </c>
      <c r="C127" s="28">
        <f>C128</f>
        <v>1500000000</v>
      </c>
      <c r="D127" s="28">
        <f t="shared" ref="D127:I127" si="77">D128</f>
        <v>0</v>
      </c>
      <c r="E127" s="50">
        <f t="shared" si="77"/>
        <v>0</v>
      </c>
      <c r="F127" s="51">
        <f t="shared" si="77"/>
        <v>0</v>
      </c>
      <c r="G127" s="28">
        <f t="shared" si="77"/>
        <v>0</v>
      </c>
      <c r="H127" s="51">
        <f t="shared" si="77"/>
        <v>0</v>
      </c>
      <c r="I127" s="51">
        <f t="shared" si="77"/>
        <v>1500000000</v>
      </c>
      <c r="K127" s="88" t="e">
        <f>VLOOKUP(A127,'HOJA TRABAJO'!$A$1:$Z$86,11,0)</f>
        <v>#N/A</v>
      </c>
      <c r="L127" s="89" t="e">
        <f t="shared" si="40"/>
        <v>#N/A</v>
      </c>
    </row>
    <row r="128" spans="1:12" ht="16.5" thickTop="1" thickBot="1" x14ac:dyDescent="0.3">
      <c r="A128" s="20" t="s">
        <v>236</v>
      </c>
      <c r="B128" s="21" t="s">
        <v>105</v>
      </c>
      <c r="C128" s="75">
        <f>C129</f>
        <v>1500000000</v>
      </c>
      <c r="D128" s="75">
        <f t="shared" ref="D128:I129" si="78">D129</f>
        <v>0</v>
      </c>
      <c r="E128" s="77">
        <f t="shared" si="78"/>
        <v>0</v>
      </c>
      <c r="F128" s="83">
        <f t="shared" si="78"/>
        <v>0</v>
      </c>
      <c r="G128" s="75">
        <f t="shared" si="78"/>
        <v>0</v>
      </c>
      <c r="H128" s="83">
        <f t="shared" si="78"/>
        <v>0</v>
      </c>
      <c r="I128" s="86">
        <f t="shared" si="78"/>
        <v>1500000000</v>
      </c>
      <c r="K128" s="88" t="e">
        <f>VLOOKUP(A128,'HOJA TRABAJO'!$A$1:$Z$86,11,0)</f>
        <v>#N/A</v>
      </c>
      <c r="L128" s="89" t="e">
        <f t="shared" si="40"/>
        <v>#N/A</v>
      </c>
    </row>
    <row r="129" spans="1:12" s="15" customFormat="1" ht="42" thickTop="1" thickBot="1" x14ac:dyDescent="0.3">
      <c r="A129" s="12" t="s">
        <v>237</v>
      </c>
      <c r="B129" s="13" t="s">
        <v>64</v>
      </c>
      <c r="C129" s="34">
        <f>C130</f>
        <v>1500000000</v>
      </c>
      <c r="D129" s="34">
        <f t="shared" si="78"/>
        <v>0</v>
      </c>
      <c r="E129" s="60">
        <f t="shared" si="78"/>
        <v>0</v>
      </c>
      <c r="F129" s="35">
        <f t="shared" si="78"/>
        <v>0</v>
      </c>
      <c r="G129" s="34">
        <f t="shared" si="78"/>
        <v>0</v>
      </c>
      <c r="H129" s="35">
        <f t="shared" si="78"/>
        <v>0</v>
      </c>
      <c r="I129" s="35">
        <f t="shared" si="78"/>
        <v>1500000000</v>
      </c>
      <c r="K129" s="88" t="e">
        <f>VLOOKUP(A129,'HOJA TRABAJO'!$A$1:$Z$86,11,0)</f>
        <v>#N/A</v>
      </c>
      <c r="L129" s="89" t="e">
        <f t="shared" si="40"/>
        <v>#N/A</v>
      </c>
    </row>
    <row r="130" spans="1:12" ht="27.75" thickTop="1" x14ac:dyDescent="0.25">
      <c r="A130" s="20" t="s">
        <v>238</v>
      </c>
      <c r="B130" s="21" t="s">
        <v>114</v>
      </c>
      <c r="C130" s="85">
        <f>C131+C132</f>
        <v>1500000000</v>
      </c>
      <c r="D130" s="80">
        <f t="shared" ref="D130:I130" si="79">D131+D132</f>
        <v>0</v>
      </c>
      <c r="E130" s="81">
        <f t="shared" si="79"/>
        <v>0</v>
      </c>
      <c r="F130" s="82">
        <f t="shared" si="79"/>
        <v>0</v>
      </c>
      <c r="G130" s="80">
        <f t="shared" si="79"/>
        <v>0</v>
      </c>
      <c r="H130" s="82">
        <f t="shared" si="79"/>
        <v>0</v>
      </c>
      <c r="I130" s="85">
        <f t="shared" si="79"/>
        <v>1500000000</v>
      </c>
      <c r="K130" s="90">
        <f>VLOOKUP(A130,'HOJA TRABAJO'!$A$1:$Z$86,11,0)</f>
        <v>1500000000</v>
      </c>
      <c r="L130" s="91" t="b">
        <f t="shared" si="40"/>
        <v>1</v>
      </c>
    </row>
    <row r="131" spans="1:12" x14ac:dyDescent="0.25">
      <c r="A131" s="20" t="s">
        <v>239</v>
      </c>
      <c r="B131" s="21" t="s">
        <v>115</v>
      </c>
      <c r="C131" s="86">
        <f>C133</f>
        <v>25000000</v>
      </c>
      <c r="D131" s="75">
        <f t="shared" ref="D131:I131" si="80">D133</f>
        <v>0</v>
      </c>
      <c r="E131" s="77">
        <f t="shared" si="80"/>
        <v>0</v>
      </c>
      <c r="F131" s="83">
        <f t="shared" si="80"/>
        <v>0</v>
      </c>
      <c r="G131" s="75">
        <f t="shared" si="80"/>
        <v>0</v>
      </c>
      <c r="H131" s="83">
        <f t="shared" si="80"/>
        <v>0</v>
      </c>
      <c r="I131" s="86">
        <f t="shared" si="80"/>
        <v>25000000</v>
      </c>
      <c r="K131" s="88" t="e">
        <f>VLOOKUP(A131,'HOJA TRABAJO'!$A$1:$Z$86,11,0)</f>
        <v>#N/A</v>
      </c>
      <c r="L131" s="89" t="e">
        <f t="shared" si="40"/>
        <v>#N/A</v>
      </c>
    </row>
    <row r="132" spans="1:12" x14ac:dyDescent="0.25">
      <c r="A132" s="20" t="s">
        <v>240</v>
      </c>
      <c r="B132" s="21" t="s">
        <v>116</v>
      </c>
      <c r="C132" s="86">
        <f>C134</f>
        <v>1475000000</v>
      </c>
      <c r="D132" s="75">
        <f t="shared" ref="D132:I132" si="81">D134</f>
        <v>0</v>
      </c>
      <c r="E132" s="77">
        <f t="shared" si="81"/>
        <v>0</v>
      </c>
      <c r="F132" s="83">
        <f t="shared" si="81"/>
        <v>0</v>
      </c>
      <c r="G132" s="75">
        <f t="shared" si="81"/>
        <v>0</v>
      </c>
      <c r="H132" s="83">
        <f t="shared" si="81"/>
        <v>0</v>
      </c>
      <c r="I132" s="86">
        <f t="shared" si="81"/>
        <v>1475000000</v>
      </c>
      <c r="K132" s="88" t="e">
        <f>VLOOKUP(A132,'HOJA TRABAJO'!$A$1:$Z$86,11,0)</f>
        <v>#N/A</v>
      </c>
      <c r="L132" s="89" t="e">
        <f t="shared" si="40"/>
        <v>#N/A</v>
      </c>
    </row>
    <row r="133" spans="1:12" ht="54" x14ac:dyDescent="0.25">
      <c r="A133" s="20" t="s">
        <v>241</v>
      </c>
      <c r="B133" s="22" t="s">
        <v>62</v>
      </c>
      <c r="C133" s="86">
        <f>VLOOKUP(A133,'HOJA TRABAJO'!$A$1:$Z$86,6,0)</f>
        <v>25000000</v>
      </c>
      <c r="D133" s="75">
        <f>VLOOKUP(A133,'HOJA TRABAJO'!$A$1:$Z$86,7,0)</f>
        <v>0</v>
      </c>
      <c r="E133" s="77">
        <f>VLOOKUP(A133,'HOJA TRABAJO'!$A$1:$Z$86,8,0)</f>
        <v>0</v>
      </c>
      <c r="F133" s="83">
        <v>0</v>
      </c>
      <c r="G133" s="75">
        <f>VLOOKUP(A133,'HOJA TRABAJO'!$A$1:$Z$86,9,0)</f>
        <v>0</v>
      </c>
      <c r="H133" s="83">
        <f>VLOOKUP(A133,'HOJA TRABAJO'!$A$1:$Z$86,10,0)</f>
        <v>0</v>
      </c>
      <c r="I133" s="86">
        <f t="shared" ref="I133:I134" si="82">C133+D133-E133-F133+G133-H133</f>
        <v>25000000</v>
      </c>
      <c r="K133" s="90">
        <f>VLOOKUP(A133,'HOJA TRABAJO'!$A$1:$Z$86,11,0)</f>
        <v>25000000</v>
      </c>
      <c r="L133" s="91" t="b">
        <f t="shared" si="40"/>
        <v>1</v>
      </c>
    </row>
    <row r="134" spans="1:12" ht="54.75" thickBot="1" x14ac:dyDescent="0.3">
      <c r="A134" s="24" t="s">
        <v>242</v>
      </c>
      <c r="B134" s="25" t="s">
        <v>63</v>
      </c>
      <c r="C134" s="87">
        <f>VLOOKUP(A134,'HOJA TRABAJO'!$A$1:$Z$86,6,0)</f>
        <v>1475000000</v>
      </c>
      <c r="D134" s="78">
        <f>VLOOKUP(A134,'HOJA TRABAJO'!$A$1:$Z$86,7,0)</f>
        <v>0</v>
      </c>
      <c r="E134" s="84">
        <f>VLOOKUP(A134,'HOJA TRABAJO'!$A$1:$Z$86,8,0)</f>
        <v>0</v>
      </c>
      <c r="F134" s="79">
        <v>0</v>
      </c>
      <c r="G134" s="78">
        <f>VLOOKUP(A134,'HOJA TRABAJO'!$A$1:$Z$86,9,0)</f>
        <v>0</v>
      </c>
      <c r="H134" s="79">
        <f>VLOOKUP(A134,'HOJA TRABAJO'!$A$1:$Z$86,10,0)</f>
        <v>0</v>
      </c>
      <c r="I134" s="87">
        <f t="shared" si="82"/>
        <v>1475000000</v>
      </c>
      <c r="K134" s="90">
        <f>VLOOKUP(A134,'HOJA TRABAJO'!$A$1:$Z$86,11,0)</f>
        <v>1475000000</v>
      </c>
      <c r="L134" s="91" t="b">
        <f t="shared" si="40"/>
        <v>1</v>
      </c>
    </row>
    <row r="135" spans="1:12" ht="15.75" thickTop="1" x14ac:dyDescent="0.25"/>
  </sheetData>
  <sheetProtection algorithmName="SHA-512" hashValue="gRtRoBdLNixVBDoRxaBVUyDkTnfU5KwW4uTH0Bl3/oJasq9IiyH1oKcQdl2Me89koLbfYDWbztNhLMzQ2y/iAg==" saltValue="EY96rAd+jwI0XWjlyJhCeA==" spinCount="100000" sheet="1" objects="1" scenarios="1"/>
  <mergeCells count="6">
    <mergeCell ref="A107:B107"/>
    <mergeCell ref="A1:B1"/>
    <mergeCell ref="A2:G2"/>
    <mergeCell ref="A3:I3"/>
    <mergeCell ref="A5:B5"/>
    <mergeCell ref="A6:B6"/>
  </mergeCells>
  <conditionalFormatting sqref="L7:L106 L108:L134">
    <cfRule type="cellIs" dxfId="4" priority="3" operator="equal">
      <formula>FALSE</formula>
    </cfRule>
    <cfRule type="cellIs" dxfId="3" priority="4" operator="equal">
      <formula>TRUE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FF70EA-0E3A-411A-81C3-43D3E093863F}">
  <dimension ref="A1:AD96"/>
  <sheetViews>
    <sheetView showGridLines="0" workbookViewId="0">
      <pane ySplit="1" topLeftCell="A56" activePane="bottomLeft" state="frozen"/>
      <selection pane="bottomLeft" activeCell="B90" sqref="B90"/>
    </sheetView>
  </sheetViews>
  <sheetFormatPr baseColWidth="10" defaultRowHeight="15" x14ac:dyDescent="0.25"/>
  <cols>
    <col min="1" max="1" width="16.140625" style="45" customWidth="1"/>
    <col min="2" max="2" width="46.42578125" style="45" customWidth="1"/>
    <col min="3" max="3" width="10.85546875" style="45" customWidth="1"/>
    <col min="4" max="4" width="11.85546875" style="45" bestFit="1" customWidth="1"/>
    <col min="5" max="5" width="10.85546875" style="45" customWidth="1"/>
    <col min="6" max="11" width="16.140625" style="45" customWidth="1"/>
    <col min="12" max="12" width="21.42578125" style="45" bestFit="1" customWidth="1"/>
    <col min="13" max="18" width="16.140625" style="45" customWidth="1"/>
    <col min="19" max="19" width="13.42578125" style="45" customWidth="1"/>
    <col min="20" max="20" width="13.5703125" style="45" customWidth="1"/>
    <col min="21" max="26" width="16.140625" style="45" customWidth="1"/>
    <col min="27" max="28" width="11.42578125" style="45"/>
    <col min="29" max="29" width="35.42578125" style="73" customWidth="1"/>
    <col min="30" max="30" width="11.85546875" style="45" bestFit="1" customWidth="1"/>
    <col min="31" max="16384" width="11.42578125" style="45"/>
  </cols>
  <sheetData>
    <row r="1" spans="1:30" x14ac:dyDescent="0.25">
      <c r="A1" s="48" t="s">
        <v>117</v>
      </c>
      <c r="B1" s="48" t="s">
        <v>263</v>
      </c>
      <c r="C1" s="49" t="s">
        <v>264</v>
      </c>
      <c r="D1" s="49" t="s">
        <v>265</v>
      </c>
      <c r="E1" s="49" t="s">
        <v>266</v>
      </c>
      <c r="F1" s="47" t="s">
        <v>267</v>
      </c>
      <c r="G1" s="47" t="s">
        <v>268</v>
      </c>
      <c r="H1" s="47" t="s">
        <v>269</v>
      </c>
      <c r="I1" s="47" t="s">
        <v>270</v>
      </c>
      <c r="J1" s="47" t="s">
        <v>271</v>
      </c>
      <c r="K1" s="47" t="s">
        <v>272</v>
      </c>
      <c r="L1" s="49" t="s">
        <v>273</v>
      </c>
      <c r="M1" s="49" t="s">
        <v>274</v>
      </c>
      <c r="N1" s="48" t="s">
        <v>275</v>
      </c>
      <c r="O1" s="48" t="s">
        <v>276</v>
      </c>
      <c r="P1" s="48" t="s">
        <v>277</v>
      </c>
      <c r="Q1" s="48" t="s">
        <v>278</v>
      </c>
      <c r="R1" s="48" t="s">
        <v>279</v>
      </c>
      <c r="S1" s="48" t="s">
        <v>280</v>
      </c>
      <c r="T1" s="48" t="s">
        <v>281</v>
      </c>
      <c r="U1" s="48" t="s">
        <v>282</v>
      </c>
      <c r="V1" s="48" t="s">
        <v>283</v>
      </c>
      <c r="W1" s="48" t="s">
        <v>284</v>
      </c>
      <c r="X1" s="48" t="s">
        <v>285</v>
      </c>
      <c r="Y1" s="48" t="s">
        <v>286</v>
      </c>
      <c r="Z1" s="48" t="s">
        <v>287</v>
      </c>
      <c r="AC1" s="31" t="s">
        <v>296</v>
      </c>
      <c r="AD1" s="45" t="s">
        <v>297</v>
      </c>
    </row>
    <row r="2" spans="1:30" x14ac:dyDescent="0.25">
      <c r="A2" s="46" t="s">
        <v>120</v>
      </c>
      <c r="B2" s="46" t="s">
        <v>4</v>
      </c>
      <c r="C2" s="46" t="s">
        <v>53</v>
      </c>
      <c r="D2" s="46" t="s">
        <v>288</v>
      </c>
      <c r="E2" s="46" t="s">
        <v>289</v>
      </c>
      <c r="F2" s="72">
        <v>39215000000</v>
      </c>
      <c r="G2" s="72">
        <v>0</v>
      </c>
      <c r="H2" s="72">
        <v>0</v>
      </c>
      <c r="I2" s="72">
        <v>0</v>
      </c>
      <c r="J2" s="72">
        <v>2618000000</v>
      </c>
      <c r="K2" s="72">
        <v>36597000000</v>
      </c>
      <c r="L2" s="72">
        <v>36597000000</v>
      </c>
      <c r="M2" s="72">
        <v>2618000000</v>
      </c>
      <c r="N2" s="72">
        <v>0</v>
      </c>
      <c r="O2" s="72">
        <v>0</v>
      </c>
      <c r="P2" s="72">
        <v>0</v>
      </c>
      <c r="Q2" s="72">
        <v>0</v>
      </c>
      <c r="R2" s="72">
        <v>0</v>
      </c>
      <c r="S2" s="72">
        <v>0</v>
      </c>
      <c r="T2" s="72">
        <v>0</v>
      </c>
      <c r="U2" s="72">
        <v>0</v>
      </c>
      <c r="V2" s="72">
        <v>0</v>
      </c>
      <c r="W2" s="72">
        <v>0</v>
      </c>
      <c r="X2" s="72">
        <v>2618000000</v>
      </c>
      <c r="Y2" s="72">
        <v>0</v>
      </c>
      <c r="Z2" s="72">
        <v>0</v>
      </c>
      <c r="AC2" s="95" t="s">
        <v>120</v>
      </c>
      <c r="AD2" s="45" t="b">
        <f>AC2=A2</f>
        <v>1</v>
      </c>
    </row>
    <row r="3" spans="1:30" x14ac:dyDescent="0.25">
      <c r="A3" s="46" t="s">
        <v>122</v>
      </c>
      <c r="B3" s="46" t="s">
        <v>5</v>
      </c>
      <c r="C3" s="46" t="s">
        <v>53</v>
      </c>
      <c r="D3" s="46" t="s">
        <v>288</v>
      </c>
      <c r="E3" s="46" t="s">
        <v>289</v>
      </c>
      <c r="F3" s="72">
        <v>31602000000</v>
      </c>
      <c r="G3" s="72">
        <v>0</v>
      </c>
      <c r="H3" s="72">
        <v>2618000000</v>
      </c>
      <c r="I3" s="72">
        <v>0</v>
      </c>
      <c r="J3" s="72">
        <v>0</v>
      </c>
      <c r="K3" s="72">
        <v>28984000000</v>
      </c>
      <c r="L3" s="72">
        <v>0</v>
      </c>
      <c r="M3" s="72">
        <v>28984000000</v>
      </c>
      <c r="N3" s="72">
        <v>0</v>
      </c>
      <c r="O3" s="72">
        <v>0</v>
      </c>
      <c r="P3" s="72">
        <v>0</v>
      </c>
      <c r="Q3" s="72">
        <v>0</v>
      </c>
      <c r="R3" s="72">
        <v>0</v>
      </c>
      <c r="S3" s="72">
        <v>0</v>
      </c>
      <c r="T3" s="72">
        <v>0</v>
      </c>
      <c r="U3" s="72">
        <v>0</v>
      </c>
      <c r="V3" s="72">
        <v>0</v>
      </c>
      <c r="W3" s="72">
        <v>0</v>
      </c>
      <c r="X3" s="72">
        <v>0</v>
      </c>
      <c r="Y3" s="72">
        <v>0</v>
      </c>
      <c r="Z3" s="72">
        <v>0</v>
      </c>
      <c r="AC3" s="95" t="s">
        <v>122</v>
      </c>
      <c r="AD3" s="45" t="b">
        <f t="shared" ref="AD3:AD24" si="0">AC3=A3</f>
        <v>1</v>
      </c>
    </row>
    <row r="4" spans="1:30" x14ac:dyDescent="0.25">
      <c r="A4" s="46" t="s">
        <v>123</v>
      </c>
      <c r="B4" s="46" t="s">
        <v>6</v>
      </c>
      <c r="C4" s="46" t="s">
        <v>53</v>
      </c>
      <c r="D4" s="46" t="s">
        <v>288</v>
      </c>
      <c r="E4" s="46" t="s">
        <v>289</v>
      </c>
      <c r="F4" s="72">
        <v>553000000</v>
      </c>
      <c r="G4" s="72">
        <v>0</v>
      </c>
      <c r="H4" s="72">
        <v>0</v>
      </c>
      <c r="I4" s="72">
        <v>0</v>
      </c>
      <c r="J4" s="72">
        <v>0</v>
      </c>
      <c r="K4" s="72">
        <v>553000000</v>
      </c>
      <c r="L4" s="72">
        <v>0</v>
      </c>
      <c r="M4" s="72">
        <v>553000000</v>
      </c>
      <c r="N4" s="72">
        <v>0</v>
      </c>
      <c r="O4" s="72">
        <v>0</v>
      </c>
      <c r="P4" s="72">
        <v>0</v>
      </c>
      <c r="Q4" s="72">
        <v>0</v>
      </c>
      <c r="R4" s="72">
        <v>0</v>
      </c>
      <c r="S4" s="72">
        <v>0</v>
      </c>
      <c r="T4" s="72">
        <v>0</v>
      </c>
      <c r="U4" s="72">
        <v>0</v>
      </c>
      <c r="V4" s="72">
        <v>0</v>
      </c>
      <c r="W4" s="72">
        <v>0</v>
      </c>
      <c r="X4" s="72">
        <v>0</v>
      </c>
      <c r="Y4" s="72">
        <v>0</v>
      </c>
      <c r="Z4" s="72">
        <v>0</v>
      </c>
      <c r="AC4" s="95" t="s">
        <v>123</v>
      </c>
      <c r="AD4" s="45" t="b">
        <f t="shared" si="0"/>
        <v>1</v>
      </c>
    </row>
    <row r="5" spans="1:30" x14ac:dyDescent="0.25">
      <c r="A5" s="46" t="s">
        <v>124</v>
      </c>
      <c r="B5" s="46" t="s">
        <v>7</v>
      </c>
      <c r="C5" s="46" t="s">
        <v>53</v>
      </c>
      <c r="D5" s="46" t="s">
        <v>288</v>
      </c>
      <c r="E5" s="46" t="s">
        <v>289</v>
      </c>
      <c r="F5" s="72">
        <v>10000000</v>
      </c>
      <c r="G5" s="72">
        <v>0</v>
      </c>
      <c r="H5" s="72">
        <v>0</v>
      </c>
      <c r="I5" s="72">
        <v>0</v>
      </c>
      <c r="J5" s="72">
        <v>0</v>
      </c>
      <c r="K5" s="72">
        <v>10000000</v>
      </c>
      <c r="L5" s="72">
        <v>0</v>
      </c>
      <c r="M5" s="72">
        <v>10000000</v>
      </c>
      <c r="N5" s="72">
        <v>0</v>
      </c>
      <c r="O5" s="72">
        <v>0</v>
      </c>
      <c r="P5" s="72">
        <v>0</v>
      </c>
      <c r="Q5" s="72">
        <v>0</v>
      </c>
      <c r="R5" s="72">
        <v>0</v>
      </c>
      <c r="S5" s="72">
        <v>0</v>
      </c>
      <c r="T5" s="72">
        <v>0</v>
      </c>
      <c r="U5" s="72">
        <v>0</v>
      </c>
      <c r="V5" s="72">
        <v>0</v>
      </c>
      <c r="W5" s="72">
        <v>0</v>
      </c>
      <c r="X5" s="72">
        <v>0</v>
      </c>
      <c r="Y5" s="72">
        <v>0</v>
      </c>
      <c r="Z5" s="72">
        <v>0</v>
      </c>
      <c r="AC5" s="95" t="s">
        <v>124</v>
      </c>
      <c r="AD5" s="45" t="b">
        <f t="shared" si="0"/>
        <v>1</v>
      </c>
    </row>
    <row r="6" spans="1:30" x14ac:dyDescent="0.25">
      <c r="A6" s="46" t="s">
        <v>125</v>
      </c>
      <c r="B6" s="46" t="s">
        <v>8</v>
      </c>
      <c r="C6" s="46" t="s">
        <v>53</v>
      </c>
      <c r="D6" s="46" t="s">
        <v>288</v>
      </c>
      <c r="E6" s="46" t="s">
        <v>289</v>
      </c>
      <c r="F6" s="72">
        <v>10000000</v>
      </c>
      <c r="G6" s="72">
        <v>0</v>
      </c>
      <c r="H6" s="72">
        <v>0</v>
      </c>
      <c r="I6" s="72">
        <v>0</v>
      </c>
      <c r="J6" s="72">
        <v>0</v>
      </c>
      <c r="K6" s="72">
        <v>10000000</v>
      </c>
      <c r="L6" s="72">
        <v>0</v>
      </c>
      <c r="M6" s="72">
        <v>10000000</v>
      </c>
      <c r="N6" s="72">
        <v>0</v>
      </c>
      <c r="O6" s="72">
        <v>0</v>
      </c>
      <c r="P6" s="72">
        <v>0</v>
      </c>
      <c r="Q6" s="72">
        <v>0</v>
      </c>
      <c r="R6" s="72">
        <v>0</v>
      </c>
      <c r="S6" s="72">
        <v>0</v>
      </c>
      <c r="T6" s="72">
        <v>0</v>
      </c>
      <c r="U6" s="72">
        <v>0</v>
      </c>
      <c r="V6" s="72">
        <v>0</v>
      </c>
      <c r="W6" s="72">
        <v>0</v>
      </c>
      <c r="X6" s="72">
        <v>0</v>
      </c>
      <c r="Y6" s="72">
        <v>0</v>
      </c>
      <c r="Z6" s="72">
        <v>0</v>
      </c>
      <c r="AC6" s="95" t="s">
        <v>125</v>
      </c>
      <c r="AD6" s="45" t="b">
        <f t="shared" si="0"/>
        <v>1</v>
      </c>
    </row>
    <row r="7" spans="1:30" x14ac:dyDescent="0.25">
      <c r="A7" s="46" t="s">
        <v>126</v>
      </c>
      <c r="B7" s="46" t="s">
        <v>9</v>
      </c>
      <c r="C7" s="46" t="s">
        <v>53</v>
      </c>
      <c r="D7" s="46" t="s">
        <v>288</v>
      </c>
      <c r="E7" s="46" t="s">
        <v>289</v>
      </c>
      <c r="F7" s="72">
        <v>1350000000</v>
      </c>
      <c r="G7" s="72">
        <v>0</v>
      </c>
      <c r="H7" s="72">
        <v>0</v>
      </c>
      <c r="I7" s="72">
        <v>0</v>
      </c>
      <c r="J7" s="72">
        <v>0</v>
      </c>
      <c r="K7" s="72">
        <v>1350000000</v>
      </c>
      <c r="L7" s="72">
        <v>0</v>
      </c>
      <c r="M7" s="72">
        <v>1350000000</v>
      </c>
      <c r="N7" s="72">
        <v>0</v>
      </c>
      <c r="O7" s="72">
        <v>0</v>
      </c>
      <c r="P7" s="72">
        <v>0</v>
      </c>
      <c r="Q7" s="72">
        <v>0</v>
      </c>
      <c r="R7" s="72">
        <v>0</v>
      </c>
      <c r="S7" s="72">
        <v>0</v>
      </c>
      <c r="T7" s="72">
        <v>0</v>
      </c>
      <c r="U7" s="72">
        <v>0</v>
      </c>
      <c r="V7" s="72">
        <v>0</v>
      </c>
      <c r="W7" s="72">
        <v>0</v>
      </c>
      <c r="X7" s="72">
        <v>0</v>
      </c>
      <c r="Y7" s="72">
        <v>0</v>
      </c>
      <c r="Z7" s="72">
        <v>0</v>
      </c>
      <c r="AC7" s="95" t="s">
        <v>126</v>
      </c>
      <c r="AD7" s="45" t="b">
        <f t="shared" si="0"/>
        <v>1</v>
      </c>
    </row>
    <row r="8" spans="1:30" x14ac:dyDescent="0.25">
      <c r="A8" s="46" t="s">
        <v>127</v>
      </c>
      <c r="B8" s="46" t="s">
        <v>10</v>
      </c>
      <c r="C8" s="46" t="s">
        <v>53</v>
      </c>
      <c r="D8" s="46" t="s">
        <v>288</v>
      </c>
      <c r="E8" s="46" t="s">
        <v>289</v>
      </c>
      <c r="F8" s="72">
        <v>930000000</v>
      </c>
      <c r="G8" s="72">
        <v>0</v>
      </c>
      <c r="H8" s="72">
        <v>0</v>
      </c>
      <c r="I8" s="72">
        <v>0</v>
      </c>
      <c r="J8" s="72">
        <v>0</v>
      </c>
      <c r="K8" s="72">
        <v>930000000</v>
      </c>
      <c r="L8" s="72">
        <v>0</v>
      </c>
      <c r="M8" s="72">
        <v>930000000</v>
      </c>
      <c r="N8" s="72">
        <v>0</v>
      </c>
      <c r="O8" s="72">
        <v>0</v>
      </c>
      <c r="P8" s="72">
        <v>0</v>
      </c>
      <c r="Q8" s="72">
        <v>0</v>
      </c>
      <c r="R8" s="72">
        <v>0</v>
      </c>
      <c r="S8" s="72">
        <v>0</v>
      </c>
      <c r="T8" s="72">
        <v>0</v>
      </c>
      <c r="U8" s="72">
        <v>0</v>
      </c>
      <c r="V8" s="72">
        <v>0</v>
      </c>
      <c r="W8" s="72">
        <v>0</v>
      </c>
      <c r="X8" s="72">
        <v>0</v>
      </c>
      <c r="Y8" s="72">
        <v>0</v>
      </c>
      <c r="Z8" s="72">
        <v>0</v>
      </c>
      <c r="AC8" s="95" t="s">
        <v>127</v>
      </c>
      <c r="AD8" s="45" t="b">
        <f t="shared" si="0"/>
        <v>1</v>
      </c>
    </row>
    <row r="9" spans="1:30" x14ac:dyDescent="0.25">
      <c r="A9" s="46" t="s">
        <v>128</v>
      </c>
      <c r="B9" s="46" t="s">
        <v>11</v>
      </c>
      <c r="C9" s="46" t="s">
        <v>53</v>
      </c>
      <c r="D9" s="46" t="s">
        <v>288</v>
      </c>
      <c r="E9" s="46" t="s">
        <v>289</v>
      </c>
      <c r="F9" s="72">
        <v>60000000</v>
      </c>
      <c r="G9" s="72">
        <v>0</v>
      </c>
      <c r="H9" s="72">
        <v>0</v>
      </c>
      <c r="I9" s="72">
        <v>0</v>
      </c>
      <c r="J9" s="72">
        <v>0</v>
      </c>
      <c r="K9" s="72">
        <v>60000000</v>
      </c>
      <c r="L9" s="72">
        <v>0</v>
      </c>
      <c r="M9" s="72">
        <v>60000000</v>
      </c>
      <c r="N9" s="72">
        <v>0</v>
      </c>
      <c r="O9" s="72">
        <v>0</v>
      </c>
      <c r="P9" s="72">
        <v>0</v>
      </c>
      <c r="Q9" s="72">
        <v>0</v>
      </c>
      <c r="R9" s="72">
        <v>0</v>
      </c>
      <c r="S9" s="72">
        <v>0</v>
      </c>
      <c r="T9" s="72">
        <v>0</v>
      </c>
      <c r="U9" s="72">
        <v>0</v>
      </c>
      <c r="V9" s="72">
        <v>0</v>
      </c>
      <c r="W9" s="72">
        <v>0</v>
      </c>
      <c r="X9" s="72">
        <v>0</v>
      </c>
      <c r="Y9" s="72">
        <v>0</v>
      </c>
      <c r="Z9" s="72">
        <v>0</v>
      </c>
      <c r="AC9" s="95" t="s">
        <v>128</v>
      </c>
      <c r="AD9" s="45" t="b">
        <f t="shared" si="0"/>
        <v>1</v>
      </c>
    </row>
    <row r="10" spans="1:30" x14ac:dyDescent="0.25">
      <c r="A10" s="46" t="s">
        <v>129</v>
      </c>
      <c r="B10" s="46" t="s">
        <v>12</v>
      </c>
      <c r="C10" s="46" t="s">
        <v>53</v>
      </c>
      <c r="D10" s="46" t="s">
        <v>288</v>
      </c>
      <c r="E10" s="46" t="s">
        <v>289</v>
      </c>
      <c r="F10" s="72">
        <v>3000000000</v>
      </c>
      <c r="G10" s="72">
        <v>0</v>
      </c>
      <c r="H10" s="72">
        <v>0</v>
      </c>
      <c r="I10" s="72">
        <v>0</v>
      </c>
      <c r="J10" s="72">
        <v>0</v>
      </c>
      <c r="K10" s="72">
        <v>3000000000</v>
      </c>
      <c r="L10" s="72">
        <v>0</v>
      </c>
      <c r="M10" s="72">
        <v>3000000000</v>
      </c>
      <c r="N10" s="72">
        <v>0</v>
      </c>
      <c r="O10" s="72">
        <v>0</v>
      </c>
      <c r="P10" s="72">
        <v>0</v>
      </c>
      <c r="Q10" s="72">
        <v>0</v>
      </c>
      <c r="R10" s="72">
        <v>0</v>
      </c>
      <c r="S10" s="72">
        <v>0</v>
      </c>
      <c r="T10" s="72">
        <v>0</v>
      </c>
      <c r="U10" s="72">
        <v>0</v>
      </c>
      <c r="V10" s="72">
        <v>0</v>
      </c>
      <c r="W10" s="72">
        <v>0</v>
      </c>
      <c r="X10" s="72">
        <v>0</v>
      </c>
      <c r="Y10" s="72">
        <v>0</v>
      </c>
      <c r="Z10" s="72">
        <v>0</v>
      </c>
      <c r="AC10" s="95" t="s">
        <v>129</v>
      </c>
      <c r="AD10" s="45" t="b">
        <f t="shared" si="0"/>
        <v>1</v>
      </c>
    </row>
    <row r="11" spans="1:30" x14ac:dyDescent="0.25">
      <c r="A11" s="46" t="s">
        <v>130</v>
      </c>
      <c r="B11" s="46" t="s">
        <v>13</v>
      </c>
      <c r="C11" s="46" t="s">
        <v>53</v>
      </c>
      <c r="D11" s="46" t="s">
        <v>288</v>
      </c>
      <c r="E11" s="46" t="s">
        <v>289</v>
      </c>
      <c r="F11" s="72">
        <v>1700000000</v>
      </c>
      <c r="G11" s="72">
        <v>0</v>
      </c>
      <c r="H11" s="72">
        <v>0</v>
      </c>
      <c r="I11" s="72">
        <v>0</v>
      </c>
      <c r="J11" s="72">
        <v>0</v>
      </c>
      <c r="K11" s="72">
        <v>1700000000</v>
      </c>
      <c r="L11" s="72">
        <v>0</v>
      </c>
      <c r="M11" s="72">
        <v>1700000000</v>
      </c>
      <c r="N11" s="72">
        <v>0</v>
      </c>
      <c r="O11" s="72">
        <v>0</v>
      </c>
      <c r="P11" s="72">
        <v>0</v>
      </c>
      <c r="Q11" s="72">
        <v>0</v>
      </c>
      <c r="R11" s="72">
        <v>0</v>
      </c>
      <c r="S11" s="72">
        <v>0</v>
      </c>
      <c r="T11" s="72">
        <v>0</v>
      </c>
      <c r="U11" s="72">
        <v>0</v>
      </c>
      <c r="V11" s="72">
        <v>0</v>
      </c>
      <c r="W11" s="72">
        <v>0</v>
      </c>
      <c r="X11" s="72">
        <v>0</v>
      </c>
      <c r="Y11" s="72">
        <v>0</v>
      </c>
      <c r="Z11" s="72">
        <v>0</v>
      </c>
      <c r="AC11" s="95" t="s">
        <v>130</v>
      </c>
      <c r="AD11" s="45" t="b">
        <f t="shared" si="0"/>
        <v>1</v>
      </c>
    </row>
    <row r="12" spans="1:30" x14ac:dyDescent="0.25">
      <c r="A12" s="46" t="s">
        <v>131</v>
      </c>
      <c r="B12" s="46" t="s">
        <v>14</v>
      </c>
      <c r="C12" s="46" t="s">
        <v>53</v>
      </c>
      <c r="D12" s="46" t="s">
        <v>288</v>
      </c>
      <c r="E12" s="46" t="s">
        <v>289</v>
      </c>
      <c r="F12" s="72">
        <v>14260000000</v>
      </c>
      <c r="G12" s="72">
        <v>0</v>
      </c>
      <c r="H12" s="72">
        <v>0</v>
      </c>
      <c r="I12" s="72">
        <v>0</v>
      </c>
      <c r="J12" s="72">
        <v>0</v>
      </c>
      <c r="K12" s="72">
        <v>14260000000</v>
      </c>
      <c r="L12" s="72">
        <v>14260000000</v>
      </c>
      <c r="M12" s="72">
        <v>0</v>
      </c>
      <c r="N12" s="72">
        <v>0</v>
      </c>
      <c r="O12" s="72">
        <v>0</v>
      </c>
      <c r="P12" s="72">
        <v>0</v>
      </c>
      <c r="Q12" s="72">
        <v>0</v>
      </c>
      <c r="R12" s="72">
        <v>0</v>
      </c>
      <c r="S12" s="72">
        <v>0</v>
      </c>
      <c r="T12" s="72">
        <v>0</v>
      </c>
      <c r="U12" s="72">
        <v>0</v>
      </c>
      <c r="V12" s="72">
        <v>0</v>
      </c>
      <c r="W12" s="72">
        <v>0</v>
      </c>
      <c r="X12" s="72">
        <v>0</v>
      </c>
      <c r="Y12" s="72">
        <v>0</v>
      </c>
      <c r="Z12" s="72">
        <v>0</v>
      </c>
      <c r="AC12" s="95" t="s">
        <v>131</v>
      </c>
      <c r="AD12" s="45" t="b">
        <f t="shared" si="0"/>
        <v>1</v>
      </c>
    </row>
    <row r="13" spans="1:30" x14ac:dyDescent="0.25">
      <c r="A13" s="46" t="s">
        <v>132</v>
      </c>
      <c r="B13" s="46" t="s">
        <v>66</v>
      </c>
      <c r="C13" s="46" t="s">
        <v>53</v>
      </c>
      <c r="D13" s="46" t="s">
        <v>288</v>
      </c>
      <c r="E13" s="46" t="s">
        <v>289</v>
      </c>
      <c r="F13" s="72">
        <v>4100000000</v>
      </c>
      <c r="G13" s="72">
        <v>0</v>
      </c>
      <c r="H13" s="72">
        <v>0</v>
      </c>
      <c r="I13" s="72">
        <v>0</v>
      </c>
      <c r="J13" s="72">
        <v>0</v>
      </c>
      <c r="K13" s="72">
        <v>4100000000</v>
      </c>
      <c r="L13" s="72">
        <v>0</v>
      </c>
      <c r="M13" s="72">
        <v>4100000000</v>
      </c>
      <c r="N13" s="72">
        <v>0</v>
      </c>
      <c r="O13" s="72">
        <v>0</v>
      </c>
      <c r="P13" s="72">
        <v>0</v>
      </c>
      <c r="Q13" s="72">
        <v>0</v>
      </c>
      <c r="R13" s="72">
        <v>0</v>
      </c>
      <c r="S13" s="72">
        <v>0</v>
      </c>
      <c r="T13" s="72">
        <v>0</v>
      </c>
      <c r="U13" s="72">
        <v>0</v>
      </c>
      <c r="V13" s="72">
        <v>0</v>
      </c>
      <c r="W13" s="72">
        <v>0</v>
      </c>
      <c r="X13" s="72">
        <v>0</v>
      </c>
      <c r="Y13" s="72">
        <v>0</v>
      </c>
      <c r="Z13" s="72">
        <v>0</v>
      </c>
      <c r="AC13" s="95" t="s">
        <v>132</v>
      </c>
      <c r="AD13" s="45" t="b">
        <f t="shared" si="0"/>
        <v>1</v>
      </c>
    </row>
    <row r="14" spans="1:30" x14ac:dyDescent="0.25">
      <c r="A14" s="46" t="s">
        <v>133</v>
      </c>
      <c r="B14" s="46" t="s">
        <v>67</v>
      </c>
      <c r="C14" s="46" t="s">
        <v>53</v>
      </c>
      <c r="D14" s="46" t="s">
        <v>288</v>
      </c>
      <c r="E14" s="46" t="s">
        <v>289</v>
      </c>
      <c r="F14" s="72">
        <v>3100000000</v>
      </c>
      <c r="G14" s="72">
        <v>0</v>
      </c>
      <c r="H14" s="72">
        <v>0</v>
      </c>
      <c r="I14" s="72">
        <v>0</v>
      </c>
      <c r="J14" s="72">
        <v>0</v>
      </c>
      <c r="K14" s="72">
        <v>3100000000</v>
      </c>
      <c r="L14" s="72">
        <v>0</v>
      </c>
      <c r="M14" s="72">
        <v>3100000000</v>
      </c>
      <c r="N14" s="72">
        <v>0</v>
      </c>
      <c r="O14" s="72">
        <v>0</v>
      </c>
      <c r="P14" s="72">
        <v>0</v>
      </c>
      <c r="Q14" s="72">
        <v>0</v>
      </c>
      <c r="R14" s="72">
        <v>0</v>
      </c>
      <c r="S14" s="72">
        <v>0</v>
      </c>
      <c r="T14" s="72">
        <v>0</v>
      </c>
      <c r="U14" s="72">
        <v>0</v>
      </c>
      <c r="V14" s="72">
        <v>0</v>
      </c>
      <c r="W14" s="72">
        <v>0</v>
      </c>
      <c r="X14" s="72">
        <v>0</v>
      </c>
      <c r="Y14" s="72">
        <v>0</v>
      </c>
      <c r="Z14" s="72">
        <v>0</v>
      </c>
      <c r="AC14" s="95" t="s">
        <v>133</v>
      </c>
      <c r="AD14" s="45" t="b">
        <f t="shared" si="0"/>
        <v>1</v>
      </c>
    </row>
    <row r="15" spans="1:30" x14ac:dyDescent="0.25">
      <c r="A15" s="46" t="s">
        <v>134</v>
      </c>
      <c r="B15" s="46" t="s">
        <v>15</v>
      </c>
      <c r="C15" s="46" t="s">
        <v>53</v>
      </c>
      <c r="D15" s="46" t="s">
        <v>288</v>
      </c>
      <c r="E15" s="46" t="s">
        <v>289</v>
      </c>
      <c r="F15" s="72">
        <v>3300000000</v>
      </c>
      <c r="G15" s="72">
        <v>0</v>
      </c>
      <c r="H15" s="72">
        <v>0</v>
      </c>
      <c r="I15" s="72">
        <v>0</v>
      </c>
      <c r="J15" s="72">
        <v>0</v>
      </c>
      <c r="K15" s="72">
        <v>3300000000</v>
      </c>
      <c r="L15" s="72">
        <v>0</v>
      </c>
      <c r="M15" s="72">
        <v>3300000000</v>
      </c>
      <c r="N15" s="72">
        <v>0</v>
      </c>
      <c r="O15" s="72">
        <v>0</v>
      </c>
      <c r="P15" s="72">
        <v>0</v>
      </c>
      <c r="Q15" s="72">
        <v>0</v>
      </c>
      <c r="R15" s="72">
        <v>0</v>
      </c>
      <c r="S15" s="72">
        <v>0</v>
      </c>
      <c r="T15" s="72">
        <v>0</v>
      </c>
      <c r="U15" s="72">
        <v>0</v>
      </c>
      <c r="V15" s="72">
        <v>0</v>
      </c>
      <c r="W15" s="72">
        <v>0</v>
      </c>
      <c r="X15" s="72">
        <v>0</v>
      </c>
      <c r="Y15" s="72">
        <v>0</v>
      </c>
      <c r="Z15" s="72">
        <v>0</v>
      </c>
      <c r="AC15" s="95" t="s">
        <v>134</v>
      </c>
      <c r="AD15" s="45" t="b">
        <f t="shared" si="0"/>
        <v>1</v>
      </c>
    </row>
    <row r="16" spans="1:30" x14ac:dyDescent="0.25">
      <c r="A16" s="46" t="s">
        <v>135</v>
      </c>
      <c r="B16" s="46" t="s">
        <v>68</v>
      </c>
      <c r="C16" s="46" t="s">
        <v>53</v>
      </c>
      <c r="D16" s="46" t="s">
        <v>288</v>
      </c>
      <c r="E16" s="46" t="s">
        <v>289</v>
      </c>
      <c r="F16" s="72">
        <v>1600000000</v>
      </c>
      <c r="G16" s="72">
        <v>0</v>
      </c>
      <c r="H16" s="72">
        <v>0</v>
      </c>
      <c r="I16" s="72">
        <v>0</v>
      </c>
      <c r="J16" s="72">
        <v>0</v>
      </c>
      <c r="K16" s="72">
        <v>1600000000</v>
      </c>
      <c r="L16" s="72">
        <v>0</v>
      </c>
      <c r="M16" s="72">
        <v>1600000000</v>
      </c>
      <c r="N16" s="72">
        <v>0</v>
      </c>
      <c r="O16" s="72">
        <v>0</v>
      </c>
      <c r="P16" s="72">
        <v>0</v>
      </c>
      <c r="Q16" s="72">
        <v>0</v>
      </c>
      <c r="R16" s="72">
        <v>0</v>
      </c>
      <c r="S16" s="72">
        <v>0</v>
      </c>
      <c r="T16" s="72">
        <v>0</v>
      </c>
      <c r="U16" s="72">
        <v>0</v>
      </c>
      <c r="V16" s="72">
        <v>0</v>
      </c>
      <c r="W16" s="72">
        <v>0</v>
      </c>
      <c r="X16" s="72">
        <v>0</v>
      </c>
      <c r="Y16" s="72">
        <v>0</v>
      </c>
      <c r="Z16" s="72">
        <v>0</v>
      </c>
      <c r="AC16" s="95" t="s">
        <v>135</v>
      </c>
      <c r="AD16" s="45" t="b">
        <f t="shared" si="0"/>
        <v>1</v>
      </c>
    </row>
    <row r="17" spans="1:30" x14ac:dyDescent="0.25">
      <c r="A17" s="46" t="s">
        <v>136</v>
      </c>
      <c r="B17" s="46" t="s">
        <v>16</v>
      </c>
      <c r="C17" s="46" t="s">
        <v>53</v>
      </c>
      <c r="D17" s="46" t="s">
        <v>288</v>
      </c>
      <c r="E17" s="46" t="s">
        <v>289</v>
      </c>
      <c r="F17" s="72">
        <v>250000000</v>
      </c>
      <c r="G17" s="72">
        <v>0</v>
      </c>
      <c r="H17" s="72">
        <v>0</v>
      </c>
      <c r="I17" s="72">
        <v>0</v>
      </c>
      <c r="J17" s="72">
        <v>0</v>
      </c>
      <c r="K17" s="72">
        <v>250000000</v>
      </c>
      <c r="L17" s="72">
        <v>0</v>
      </c>
      <c r="M17" s="72">
        <v>250000000</v>
      </c>
      <c r="N17" s="72">
        <v>0</v>
      </c>
      <c r="O17" s="72">
        <v>0</v>
      </c>
      <c r="P17" s="72">
        <v>0</v>
      </c>
      <c r="Q17" s="72">
        <v>0</v>
      </c>
      <c r="R17" s="72">
        <v>0</v>
      </c>
      <c r="S17" s="72">
        <v>0</v>
      </c>
      <c r="T17" s="72">
        <v>0</v>
      </c>
      <c r="U17" s="72">
        <v>0</v>
      </c>
      <c r="V17" s="72">
        <v>0</v>
      </c>
      <c r="W17" s="72">
        <v>0</v>
      </c>
      <c r="X17" s="72">
        <v>0</v>
      </c>
      <c r="Y17" s="72">
        <v>0</v>
      </c>
      <c r="Z17" s="72">
        <v>0</v>
      </c>
      <c r="AC17" s="95" t="s">
        <v>136</v>
      </c>
      <c r="AD17" s="45" t="b">
        <f t="shared" si="0"/>
        <v>1</v>
      </c>
    </row>
    <row r="18" spans="1:30" x14ac:dyDescent="0.25">
      <c r="A18" s="46" t="s">
        <v>137</v>
      </c>
      <c r="B18" s="46" t="s">
        <v>17</v>
      </c>
      <c r="C18" s="46" t="s">
        <v>53</v>
      </c>
      <c r="D18" s="46" t="s">
        <v>288</v>
      </c>
      <c r="E18" s="46" t="s">
        <v>289</v>
      </c>
      <c r="F18" s="72">
        <v>1160000000</v>
      </c>
      <c r="G18" s="72">
        <v>0</v>
      </c>
      <c r="H18" s="72">
        <v>0</v>
      </c>
      <c r="I18" s="72">
        <v>0</v>
      </c>
      <c r="J18" s="72">
        <v>0</v>
      </c>
      <c r="K18" s="72">
        <v>1160000000</v>
      </c>
      <c r="L18" s="72">
        <v>0</v>
      </c>
      <c r="M18" s="72">
        <v>1160000000</v>
      </c>
      <c r="N18" s="72">
        <v>0</v>
      </c>
      <c r="O18" s="72">
        <v>0</v>
      </c>
      <c r="P18" s="72">
        <v>0</v>
      </c>
      <c r="Q18" s="72">
        <v>0</v>
      </c>
      <c r="R18" s="72">
        <v>0</v>
      </c>
      <c r="S18" s="72">
        <v>0</v>
      </c>
      <c r="T18" s="72">
        <v>0</v>
      </c>
      <c r="U18" s="72">
        <v>0</v>
      </c>
      <c r="V18" s="72">
        <v>0</v>
      </c>
      <c r="W18" s="72">
        <v>0</v>
      </c>
      <c r="X18" s="72">
        <v>0</v>
      </c>
      <c r="Y18" s="72">
        <v>0</v>
      </c>
      <c r="Z18" s="72">
        <v>0</v>
      </c>
      <c r="AC18" s="95" t="s">
        <v>137</v>
      </c>
      <c r="AD18" s="45" t="b">
        <f t="shared" si="0"/>
        <v>1</v>
      </c>
    </row>
    <row r="19" spans="1:30" x14ac:dyDescent="0.25">
      <c r="A19" s="46" t="s">
        <v>138</v>
      </c>
      <c r="B19" s="46" t="s">
        <v>18</v>
      </c>
      <c r="C19" s="46" t="s">
        <v>53</v>
      </c>
      <c r="D19" s="46" t="s">
        <v>288</v>
      </c>
      <c r="E19" s="46" t="s">
        <v>289</v>
      </c>
      <c r="F19" s="72">
        <v>750000000</v>
      </c>
      <c r="G19" s="72">
        <v>0</v>
      </c>
      <c r="H19" s="72">
        <v>0</v>
      </c>
      <c r="I19" s="72">
        <v>0</v>
      </c>
      <c r="J19" s="72">
        <v>0</v>
      </c>
      <c r="K19" s="72">
        <v>750000000</v>
      </c>
      <c r="L19" s="72">
        <v>0</v>
      </c>
      <c r="M19" s="72">
        <v>750000000</v>
      </c>
      <c r="N19" s="72">
        <v>0</v>
      </c>
      <c r="O19" s="72">
        <v>0</v>
      </c>
      <c r="P19" s="72">
        <v>0</v>
      </c>
      <c r="Q19" s="72">
        <v>0</v>
      </c>
      <c r="R19" s="72">
        <v>0</v>
      </c>
      <c r="S19" s="72">
        <v>0</v>
      </c>
      <c r="T19" s="72">
        <v>0</v>
      </c>
      <c r="U19" s="72">
        <v>0</v>
      </c>
      <c r="V19" s="72">
        <v>0</v>
      </c>
      <c r="W19" s="72">
        <v>0</v>
      </c>
      <c r="X19" s="72">
        <v>0</v>
      </c>
      <c r="Y19" s="72">
        <v>0</v>
      </c>
      <c r="Z19" s="72">
        <v>0</v>
      </c>
      <c r="AC19" s="95" t="s">
        <v>138</v>
      </c>
      <c r="AD19" s="45" t="b">
        <f t="shared" si="0"/>
        <v>1</v>
      </c>
    </row>
    <row r="20" spans="1:30" x14ac:dyDescent="0.25">
      <c r="A20" s="46" t="s">
        <v>139</v>
      </c>
      <c r="B20" s="46" t="s">
        <v>19</v>
      </c>
      <c r="C20" s="46" t="s">
        <v>53</v>
      </c>
      <c r="D20" s="46" t="s">
        <v>288</v>
      </c>
      <c r="E20" s="46" t="s">
        <v>289</v>
      </c>
      <c r="F20" s="72">
        <v>2392000000</v>
      </c>
      <c r="G20" s="72">
        <v>0</v>
      </c>
      <c r="H20" s="72">
        <v>0</v>
      </c>
      <c r="I20" s="72">
        <v>2618000000</v>
      </c>
      <c r="J20" s="72">
        <v>0</v>
      </c>
      <c r="K20" s="72">
        <v>5010000000</v>
      </c>
      <c r="L20" s="72">
        <v>5010000000</v>
      </c>
      <c r="M20" s="72">
        <v>0</v>
      </c>
      <c r="N20" s="72">
        <v>0</v>
      </c>
      <c r="O20" s="72">
        <v>0</v>
      </c>
      <c r="P20" s="72">
        <v>0</v>
      </c>
      <c r="Q20" s="72">
        <v>0</v>
      </c>
      <c r="R20" s="72">
        <v>0</v>
      </c>
      <c r="S20" s="72">
        <v>0</v>
      </c>
      <c r="T20" s="72">
        <v>0</v>
      </c>
      <c r="U20" s="72">
        <v>0</v>
      </c>
      <c r="V20" s="72">
        <v>0</v>
      </c>
      <c r="W20" s="72">
        <v>0</v>
      </c>
      <c r="X20" s="72">
        <v>0</v>
      </c>
      <c r="Y20" s="72">
        <v>0</v>
      </c>
      <c r="Z20" s="72">
        <v>0</v>
      </c>
      <c r="AC20" s="95" t="s">
        <v>139</v>
      </c>
      <c r="AD20" s="45" t="b">
        <f t="shared" si="0"/>
        <v>1</v>
      </c>
    </row>
    <row r="21" spans="1:30" x14ac:dyDescent="0.25">
      <c r="A21" s="46" t="s">
        <v>141</v>
      </c>
      <c r="B21" s="46" t="s">
        <v>20</v>
      </c>
      <c r="C21" s="46" t="s">
        <v>53</v>
      </c>
      <c r="D21" s="46" t="s">
        <v>288</v>
      </c>
      <c r="E21" s="46" t="s">
        <v>289</v>
      </c>
      <c r="F21" s="72">
        <v>722000000</v>
      </c>
      <c r="G21" s="72">
        <v>820000000</v>
      </c>
      <c r="H21" s="72">
        <v>0</v>
      </c>
      <c r="I21" s="72">
        <v>0</v>
      </c>
      <c r="J21" s="72">
        <v>0</v>
      </c>
      <c r="K21" s="72">
        <v>1542000000</v>
      </c>
      <c r="L21" s="72">
        <v>0</v>
      </c>
      <c r="M21" s="72">
        <v>1542000000</v>
      </c>
      <c r="N21" s="72">
        <v>0</v>
      </c>
      <c r="O21" s="72">
        <v>0</v>
      </c>
      <c r="P21" s="72">
        <v>0</v>
      </c>
      <c r="Q21" s="72">
        <v>0</v>
      </c>
      <c r="R21" s="72">
        <v>0</v>
      </c>
      <c r="S21" s="72">
        <v>0</v>
      </c>
      <c r="T21" s="72">
        <v>0</v>
      </c>
      <c r="U21" s="72">
        <v>0</v>
      </c>
      <c r="V21" s="72">
        <v>0</v>
      </c>
      <c r="W21" s="72">
        <v>0</v>
      </c>
      <c r="X21" s="72">
        <v>0</v>
      </c>
      <c r="Y21" s="72">
        <v>0</v>
      </c>
      <c r="Z21" s="72">
        <v>0</v>
      </c>
      <c r="AC21" s="95" t="s">
        <v>141</v>
      </c>
      <c r="AD21" s="45" t="b">
        <f t="shared" si="0"/>
        <v>1</v>
      </c>
    </row>
    <row r="22" spans="1:30" x14ac:dyDescent="0.25">
      <c r="A22" s="46" t="s">
        <v>142</v>
      </c>
      <c r="B22" s="46" t="s">
        <v>21</v>
      </c>
      <c r="C22" s="46" t="s">
        <v>53</v>
      </c>
      <c r="D22" s="46" t="s">
        <v>288</v>
      </c>
      <c r="E22" s="46" t="s">
        <v>289</v>
      </c>
      <c r="F22" s="72">
        <v>100000000</v>
      </c>
      <c r="G22" s="72">
        <v>48000000</v>
      </c>
      <c r="H22" s="72">
        <v>0</v>
      </c>
      <c r="I22" s="72">
        <v>50000000</v>
      </c>
      <c r="J22" s="72">
        <v>25000000</v>
      </c>
      <c r="K22" s="72">
        <v>173000000</v>
      </c>
      <c r="L22" s="72">
        <v>0</v>
      </c>
      <c r="M22" s="72">
        <v>173000000</v>
      </c>
      <c r="N22" s="72">
        <v>0</v>
      </c>
      <c r="O22" s="72">
        <v>0</v>
      </c>
      <c r="P22" s="72">
        <v>0</v>
      </c>
      <c r="Q22" s="72">
        <v>0</v>
      </c>
      <c r="R22" s="72">
        <v>0</v>
      </c>
      <c r="S22" s="72">
        <v>0</v>
      </c>
      <c r="T22" s="72">
        <v>0</v>
      </c>
      <c r="U22" s="72">
        <v>0</v>
      </c>
      <c r="V22" s="72">
        <v>0</v>
      </c>
      <c r="W22" s="72">
        <v>0</v>
      </c>
      <c r="X22" s="72">
        <v>0</v>
      </c>
      <c r="Y22" s="72">
        <v>0</v>
      </c>
      <c r="Z22" s="72">
        <v>0</v>
      </c>
      <c r="AC22" s="95" t="s">
        <v>142</v>
      </c>
      <c r="AD22" s="45" t="b">
        <f t="shared" si="0"/>
        <v>1</v>
      </c>
    </row>
    <row r="23" spans="1:30" x14ac:dyDescent="0.25">
      <c r="A23" s="46" t="s">
        <v>143</v>
      </c>
      <c r="B23" s="46" t="s">
        <v>22</v>
      </c>
      <c r="C23" s="46" t="s">
        <v>53</v>
      </c>
      <c r="D23" s="46" t="s">
        <v>288</v>
      </c>
      <c r="E23" s="46" t="s">
        <v>289</v>
      </c>
      <c r="F23" s="72">
        <v>175000000</v>
      </c>
      <c r="G23" s="72">
        <v>0</v>
      </c>
      <c r="H23" s="72">
        <v>0</v>
      </c>
      <c r="I23" s="72">
        <v>0</v>
      </c>
      <c r="J23" s="72">
        <v>0</v>
      </c>
      <c r="K23" s="72">
        <v>175000000</v>
      </c>
      <c r="L23" s="72">
        <v>0</v>
      </c>
      <c r="M23" s="72">
        <v>175000000</v>
      </c>
      <c r="N23" s="72">
        <v>0</v>
      </c>
      <c r="O23" s="72">
        <v>0</v>
      </c>
      <c r="P23" s="72">
        <v>0</v>
      </c>
      <c r="Q23" s="72">
        <v>0</v>
      </c>
      <c r="R23" s="72">
        <v>0</v>
      </c>
      <c r="S23" s="72">
        <v>0</v>
      </c>
      <c r="T23" s="72">
        <v>0</v>
      </c>
      <c r="U23" s="72">
        <v>0</v>
      </c>
      <c r="V23" s="72">
        <v>0</v>
      </c>
      <c r="W23" s="72">
        <v>0</v>
      </c>
      <c r="X23" s="72">
        <v>0</v>
      </c>
      <c r="Y23" s="72">
        <v>0</v>
      </c>
      <c r="Z23" s="72">
        <v>0</v>
      </c>
      <c r="AC23" s="95" t="s">
        <v>143</v>
      </c>
      <c r="AD23" s="45" t="b">
        <f t="shared" si="0"/>
        <v>1</v>
      </c>
    </row>
    <row r="24" spans="1:30" x14ac:dyDescent="0.25">
      <c r="A24" s="46" t="s">
        <v>144</v>
      </c>
      <c r="B24" s="46" t="s">
        <v>23</v>
      </c>
      <c r="C24" s="46" t="s">
        <v>53</v>
      </c>
      <c r="D24" s="46" t="s">
        <v>288</v>
      </c>
      <c r="E24" s="46" t="s">
        <v>289</v>
      </c>
      <c r="F24" s="72">
        <v>1200000000</v>
      </c>
      <c r="G24" s="72">
        <v>1750000000</v>
      </c>
      <c r="H24" s="72">
        <v>0</v>
      </c>
      <c r="I24" s="72">
        <v>0</v>
      </c>
      <c r="J24" s="72">
        <v>40000000</v>
      </c>
      <c r="K24" s="92">
        <v>2910000000</v>
      </c>
      <c r="L24" s="72">
        <v>0</v>
      </c>
      <c r="M24" s="72">
        <v>2910000000</v>
      </c>
      <c r="N24" s="72">
        <v>0</v>
      </c>
      <c r="O24" s="72">
        <v>0</v>
      </c>
      <c r="P24" s="72">
        <v>0</v>
      </c>
      <c r="Q24" s="72">
        <v>0</v>
      </c>
      <c r="R24" s="72">
        <v>0</v>
      </c>
      <c r="S24" s="72">
        <v>0</v>
      </c>
      <c r="T24" s="72">
        <v>0</v>
      </c>
      <c r="U24" s="72">
        <v>0</v>
      </c>
      <c r="V24" s="72">
        <v>0</v>
      </c>
      <c r="W24" s="72">
        <v>0</v>
      </c>
      <c r="X24" s="72">
        <v>0</v>
      </c>
      <c r="Y24" s="72">
        <v>0</v>
      </c>
      <c r="Z24" s="72">
        <v>0</v>
      </c>
      <c r="AC24" s="95" t="s">
        <v>144</v>
      </c>
      <c r="AD24" s="45" t="b">
        <f t="shared" si="0"/>
        <v>1</v>
      </c>
    </row>
    <row r="25" spans="1:30" x14ac:dyDescent="0.25">
      <c r="A25" s="74" t="s">
        <v>301</v>
      </c>
      <c r="B25" s="74" t="s">
        <v>302</v>
      </c>
      <c r="C25" s="46" t="s">
        <v>53</v>
      </c>
      <c r="D25" s="46" t="s">
        <v>288</v>
      </c>
      <c r="E25" s="46" t="s">
        <v>289</v>
      </c>
      <c r="F25" s="72">
        <v>0</v>
      </c>
      <c r="G25" s="72">
        <v>0</v>
      </c>
      <c r="H25" s="72">
        <v>0</v>
      </c>
      <c r="I25" s="72">
        <v>40000000</v>
      </c>
      <c r="J25" s="72">
        <v>0</v>
      </c>
      <c r="K25" s="92">
        <v>40000000</v>
      </c>
      <c r="L25" s="72">
        <v>0</v>
      </c>
      <c r="M25" s="72">
        <v>40000000</v>
      </c>
      <c r="N25" s="72">
        <v>0</v>
      </c>
      <c r="O25" s="72">
        <v>0</v>
      </c>
      <c r="P25" s="72">
        <v>0</v>
      </c>
      <c r="Q25" s="72">
        <v>0</v>
      </c>
      <c r="R25" s="72">
        <v>0</v>
      </c>
      <c r="S25" s="72">
        <v>0</v>
      </c>
      <c r="T25" s="72">
        <v>0</v>
      </c>
      <c r="U25" s="72">
        <v>0</v>
      </c>
      <c r="V25" s="72">
        <v>0</v>
      </c>
      <c r="W25" s="72">
        <v>0</v>
      </c>
      <c r="X25" s="72">
        <v>0</v>
      </c>
      <c r="Y25" s="72">
        <v>0</v>
      </c>
      <c r="Z25" s="72">
        <v>0</v>
      </c>
      <c r="AC25" s="95" t="s">
        <v>301</v>
      </c>
      <c r="AD25" s="45" t="b">
        <f>AC25=A25</f>
        <v>1</v>
      </c>
    </row>
    <row r="26" spans="1:30" x14ac:dyDescent="0.25">
      <c r="A26" s="46" t="s">
        <v>145</v>
      </c>
      <c r="B26" s="46" t="s">
        <v>24</v>
      </c>
      <c r="C26" s="46" t="s">
        <v>53</v>
      </c>
      <c r="D26" s="46" t="s">
        <v>288</v>
      </c>
      <c r="E26" s="46" t="s">
        <v>289</v>
      </c>
      <c r="F26" s="72">
        <v>80000000</v>
      </c>
      <c r="G26" s="72">
        <v>0</v>
      </c>
      <c r="H26" s="72">
        <v>0</v>
      </c>
      <c r="I26" s="72">
        <v>25000000</v>
      </c>
      <c r="J26" s="72">
        <v>50000000</v>
      </c>
      <c r="K26" s="92">
        <v>55000000</v>
      </c>
      <c r="L26" s="72">
        <v>0</v>
      </c>
      <c r="M26" s="72">
        <v>55000000</v>
      </c>
      <c r="N26" s="72">
        <v>0</v>
      </c>
      <c r="O26" s="72">
        <v>0</v>
      </c>
      <c r="P26" s="72">
        <v>0</v>
      </c>
      <c r="Q26" s="72">
        <v>0</v>
      </c>
      <c r="R26" s="72">
        <v>0</v>
      </c>
      <c r="S26" s="72">
        <v>0</v>
      </c>
      <c r="T26" s="72">
        <v>0</v>
      </c>
      <c r="U26" s="72">
        <v>0</v>
      </c>
      <c r="V26" s="72">
        <v>0</v>
      </c>
      <c r="W26" s="72">
        <v>0</v>
      </c>
      <c r="X26" s="72">
        <v>0</v>
      </c>
      <c r="Y26" s="72">
        <v>0</v>
      </c>
      <c r="Z26" s="72">
        <v>0</v>
      </c>
      <c r="AC26" s="95" t="s">
        <v>145</v>
      </c>
      <c r="AD26" s="45" t="b">
        <f t="shared" ref="AD26:AD86" si="1">AC26=A26</f>
        <v>1</v>
      </c>
    </row>
    <row r="27" spans="1:30" x14ac:dyDescent="0.25">
      <c r="A27" s="46" t="s">
        <v>146</v>
      </c>
      <c r="B27" s="46" t="s">
        <v>25</v>
      </c>
      <c r="C27" s="46" t="s">
        <v>53</v>
      </c>
      <c r="D27" s="46" t="s">
        <v>288</v>
      </c>
      <c r="E27" s="46" t="s">
        <v>289</v>
      </c>
      <c r="F27" s="72">
        <v>115000000</v>
      </c>
      <c r="G27" s="72">
        <v>0</v>
      </c>
      <c r="H27" s="72">
        <v>0</v>
      </c>
      <c r="I27" s="72">
        <v>0</v>
      </c>
      <c r="J27" s="72">
        <v>0</v>
      </c>
      <c r="K27" s="92">
        <v>115000000</v>
      </c>
      <c r="L27" s="72">
        <v>0</v>
      </c>
      <c r="M27" s="72">
        <v>115000000</v>
      </c>
      <c r="N27" s="72">
        <v>0</v>
      </c>
      <c r="O27" s="72">
        <v>0</v>
      </c>
      <c r="P27" s="72">
        <v>0</v>
      </c>
      <c r="Q27" s="72">
        <v>0</v>
      </c>
      <c r="R27" s="72">
        <v>0</v>
      </c>
      <c r="S27" s="72">
        <v>0</v>
      </c>
      <c r="T27" s="72">
        <v>0</v>
      </c>
      <c r="U27" s="72">
        <v>0</v>
      </c>
      <c r="V27" s="72">
        <v>0</v>
      </c>
      <c r="W27" s="72">
        <v>0</v>
      </c>
      <c r="X27" s="72">
        <v>0</v>
      </c>
      <c r="Y27" s="72">
        <v>0</v>
      </c>
      <c r="Z27" s="72">
        <v>0</v>
      </c>
      <c r="AC27" s="95" t="s">
        <v>146</v>
      </c>
      <c r="AD27" s="45" t="b">
        <f t="shared" si="1"/>
        <v>1</v>
      </c>
    </row>
    <row r="28" spans="1:30" x14ac:dyDescent="0.25">
      <c r="A28" s="46" t="s">
        <v>151</v>
      </c>
      <c r="B28" s="46" t="s">
        <v>69</v>
      </c>
      <c r="C28" s="46" t="s">
        <v>53</v>
      </c>
      <c r="D28" s="46" t="s">
        <v>288</v>
      </c>
      <c r="E28" s="46" t="s">
        <v>289</v>
      </c>
      <c r="F28" s="72">
        <v>80000000</v>
      </c>
      <c r="G28" s="72">
        <v>0</v>
      </c>
      <c r="H28" s="72">
        <v>0</v>
      </c>
      <c r="I28" s="72">
        <v>0</v>
      </c>
      <c r="J28" s="72">
        <v>0</v>
      </c>
      <c r="K28" s="72">
        <v>80000000</v>
      </c>
      <c r="L28" s="72">
        <v>0</v>
      </c>
      <c r="M28" s="72">
        <v>80000000</v>
      </c>
      <c r="N28" s="72">
        <v>0</v>
      </c>
      <c r="O28" s="72">
        <v>0</v>
      </c>
      <c r="P28" s="72">
        <v>0</v>
      </c>
      <c r="Q28" s="72">
        <v>0</v>
      </c>
      <c r="R28" s="72">
        <v>0</v>
      </c>
      <c r="S28" s="72">
        <v>0</v>
      </c>
      <c r="T28" s="72">
        <v>0</v>
      </c>
      <c r="U28" s="72">
        <v>0</v>
      </c>
      <c r="V28" s="72">
        <v>0</v>
      </c>
      <c r="W28" s="72">
        <v>0</v>
      </c>
      <c r="X28" s="72">
        <v>0</v>
      </c>
      <c r="Y28" s="72">
        <v>0</v>
      </c>
      <c r="Z28" s="72">
        <v>0</v>
      </c>
      <c r="AC28" s="95" t="s">
        <v>151</v>
      </c>
      <c r="AD28" s="45" t="b">
        <f t="shared" si="1"/>
        <v>1</v>
      </c>
    </row>
    <row r="29" spans="1:30" x14ac:dyDescent="0.25">
      <c r="A29" s="46" t="s">
        <v>153</v>
      </c>
      <c r="B29" s="46" t="s">
        <v>27</v>
      </c>
      <c r="C29" s="46" t="s">
        <v>53</v>
      </c>
      <c r="D29" s="46" t="s">
        <v>288</v>
      </c>
      <c r="E29" s="46" t="s">
        <v>289</v>
      </c>
      <c r="F29" s="72">
        <v>30000000</v>
      </c>
      <c r="G29" s="72">
        <v>0</v>
      </c>
      <c r="H29" s="72">
        <v>0</v>
      </c>
      <c r="I29" s="72">
        <v>0</v>
      </c>
      <c r="J29" s="72">
        <v>0</v>
      </c>
      <c r="K29" s="72">
        <v>30000000</v>
      </c>
      <c r="L29" s="72">
        <v>0</v>
      </c>
      <c r="M29" s="72">
        <v>30000000</v>
      </c>
      <c r="N29" s="72">
        <v>0</v>
      </c>
      <c r="O29" s="72">
        <v>0</v>
      </c>
      <c r="P29" s="72">
        <v>0</v>
      </c>
      <c r="Q29" s="72">
        <v>0</v>
      </c>
      <c r="R29" s="72">
        <v>0</v>
      </c>
      <c r="S29" s="72">
        <v>0</v>
      </c>
      <c r="T29" s="72">
        <v>0</v>
      </c>
      <c r="U29" s="72">
        <v>0</v>
      </c>
      <c r="V29" s="72">
        <v>0</v>
      </c>
      <c r="W29" s="72">
        <v>0</v>
      </c>
      <c r="X29" s="72">
        <v>0</v>
      </c>
      <c r="Y29" s="72">
        <v>0</v>
      </c>
      <c r="Z29" s="72">
        <v>0</v>
      </c>
      <c r="AC29" s="95" t="s">
        <v>153</v>
      </c>
      <c r="AD29" s="45" t="b">
        <f t="shared" si="1"/>
        <v>1</v>
      </c>
    </row>
    <row r="30" spans="1:30" x14ac:dyDescent="0.25">
      <c r="A30" s="46" t="s">
        <v>154</v>
      </c>
      <c r="B30" s="46" t="s">
        <v>29</v>
      </c>
      <c r="C30" s="46" t="s">
        <v>53</v>
      </c>
      <c r="D30" s="46" t="s">
        <v>288</v>
      </c>
      <c r="E30" s="46" t="s">
        <v>289</v>
      </c>
      <c r="F30" s="72">
        <v>20000000</v>
      </c>
      <c r="G30" s="72">
        <v>0</v>
      </c>
      <c r="H30" s="72">
        <v>0</v>
      </c>
      <c r="I30" s="72">
        <v>0</v>
      </c>
      <c r="J30" s="72">
        <v>0</v>
      </c>
      <c r="K30" s="72">
        <v>20000000</v>
      </c>
      <c r="L30" s="72">
        <v>0</v>
      </c>
      <c r="M30" s="72">
        <v>20000000</v>
      </c>
      <c r="N30" s="72">
        <v>0</v>
      </c>
      <c r="O30" s="72">
        <v>0</v>
      </c>
      <c r="P30" s="72">
        <v>0</v>
      </c>
      <c r="Q30" s="72">
        <v>0</v>
      </c>
      <c r="R30" s="72">
        <v>0</v>
      </c>
      <c r="S30" s="72">
        <v>0</v>
      </c>
      <c r="T30" s="72">
        <v>0</v>
      </c>
      <c r="U30" s="72">
        <v>0</v>
      </c>
      <c r="V30" s="72">
        <v>0</v>
      </c>
      <c r="W30" s="72">
        <v>0</v>
      </c>
      <c r="X30" s="72">
        <v>0</v>
      </c>
      <c r="Y30" s="72">
        <v>0</v>
      </c>
      <c r="Z30" s="72">
        <v>0</v>
      </c>
      <c r="AC30" s="95" t="s">
        <v>154</v>
      </c>
      <c r="AD30" s="45" t="b">
        <f t="shared" si="1"/>
        <v>1</v>
      </c>
    </row>
    <row r="31" spans="1:30" x14ac:dyDescent="0.25">
      <c r="A31" s="46" t="s">
        <v>158</v>
      </c>
      <c r="B31" s="46" t="s">
        <v>70</v>
      </c>
      <c r="C31" s="46" t="s">
        <v>53</v>
      </c>
      <c r="D31" s="46" t="s">
        <v>288</v>
      </c>
      <c r="E31" s="46" t="s">
        <v>289</v>
      </c>
      <c r="F31" s="72">
        <v>8134500</v>
      </c>
      <c r="G31" s="72">
        <v>0</v>
      </c>
      <c r="H31" s="72">
        <v>0</v>
      </c>
      <c r="I31" s="72">
        <v>7865500</v>
      </c>
      <c r="J31" s="72">
        <v>0</v>
      </c>
      <c r="K31" s="72">
        <v>16000000</v>
      </c>
      <c r="L31" s="72">
        <v>0</v>
      </c>
      <c r="M31" s="72">
        <v>16000000</v>
      </c>
      <c r="N31" s="72">
        <v>0</v>
      </c>
      <c r="O31" s="72">
        <v>0</v>
      </c>
      <c r="P31" s="72">
        <v>0</v>
      </c>
      <c r="Q31" s="72">
        <v>0</v>
      </c>
      <c r="R31" s="72">
        <v>0</v>
      </c>
      <c r="S31" s="72">
        <v>0</v>
      </c>
      <c r="T31" s="72">
        <v>0</v>
      </c>
      <c r="U31" s="72">
        <v>0</v>
      </c>
      <c r="V31" s="72">
        <v>0</v>
      </c>
      <c r="W31" s="72">
        <v>0</v>
      </c>
      <c r="X31" s="72">
        <v>0</v>
      </c>
      <c r="Y31" s="72">
        <v>0</v>
      </c>
      <c r="Z31" s="72">
        <v>0</v>
      </c>
      <c r="AC31" s="95" t="s">
        <v>158</v>
      </c>
      <c r="AD31" s="45" t="b">
        <f t="shared" si="1"/>
        <v>1</v>
      </c>
    </row>
    <row r="32" spans="1:30" x14ac:dyDescent="0.25">
      <c r="A32" s="46" t="s">
        <v>160</v>
      </c>
      <c r="B32" s="46" t="s">
        <v>71</v>
      </c>
      <c r="C32" s="46" t="s">
        <v>53</v>
      </c>
      <c r="D32" s="46" t="s">
        <v>288</v>
      </c>
      <c r="E32" s="46" t="s">
        <v>289</v>
      </c>
      <c r="F32" s="72">
        <v>65000000</v>
      </c>
      <c r="G32" s="72">
        <v>0</v>
      </c>
      <c r="H32" s="72">
        <v>0</v>
      </c>
      <c r="I32" s="72">
        <v>55300000</v>
      </c>
      <c r="J32" s="72">
        <v>0</v>
      </c>
      <c r="K32" s="72">
        <v>120300000</v>
      </c>
      <c r="L32" s="72">
        <v>0</v>
      </c>
      <c r="M32" s="72">
        <v>120300000</v>
      </c>
      <c r="N32" s="72">
        <v>0</v>
      </c>
      <c r="O32" s="72">
        <v>0</v>
      </c>
      <c r="P32" s="72">
        <v>0</v>
      </c>
      <c r="Q32" s="72">
        <v>0</v>
      </c>
      <c r="R32" s="72">
        <v>0</v>
      </c>
      <c r="S32" s="72">
        <v>0</v>
      </c>
      <c r="T32" s="72">
        <v>0</v>
      </c>
      <c r="U32" s="72">
        <v>0</v>
      </c>
      <c r="V32" s="72">
        <v>0</v>
      </c>
      <c r="W32" s="72">
        <v>0</v>
      </c>
      <c r="X32" s="72">
        <v>0</v>
      </c>
      <c r="Y32" s="72">
        <v>0</v>
      </c>
      <c r="Z32" s="72">
        <v>0</v>
      </c>
      <c r="AC32" s="95" t="s">
        <v>160</v>
      </c>
      <c r="AD32" s="45" t="b">
        <f t="shared" si="1"/>
        <v>1</v>
      </c>
    </row>
    <row r="33" spans="1:30" x14ac:dyDescent="0.25">
      <c r="A33" s="46" t="s">
        <v>161</v>
      </c>
      <c r="B33" s="46" t="s">
        <v>28</v>
      </c>
      <c r="C33" s="46" t="s">
        <v>53</v>
      </c>
      <c r="D33" s="46" t="s">
        <v>288</v>
      </c>
      <c r="E33" s="46" t="s">
        <v>289</v>
      </c>
      <c r="F33" s="72">
        <v>48000000</v>
      </c>
      <c r="G33" s="72">
        <v>0</v>
      </c>
      <c r="H33" s="72">
        <v>0</v>
      </c>
      <c r="I33" s="72">
        <v>257000</v>
      </c>
      <c r="J33" s="72">
        <v>0</v>
      </c>
      <c r="K33" s="72">
        <v>48257000</v>
      </c>
      <c r="L33" s="72">
        <v>0</v>
      </c>
      <c r="M33" s="72">
        <v>48257000</v>
      </c>
      <c r="N33" s="72">
        <v>0</v>
      </c>
      <c r="O33" s="72">
        <v>0</v>
      </c>
      <c r="P33" s="72">
        <v>0</v>
      </c>
      <c r="Q33" s="72">
        <v>0</v>
      </c>
      <c r="R33" s="72">
        <v>0</v>
      </c>
      <c r="S33" s="72">
        <v>0</v>
      </c>
      <c r="T33" s="72">
        <v>0</v>
      </c>
      <c r="U33" s="72">
        <v>0</v>
      </c>
      <c r="V33" s="72">
        <v>0</v>
      </c>
      <c r="W33" s="72">
        <v>0</v>
      </c>
      <c r="X33" s="72">
        <v>0</v>
      </c>
      <c r="Y33" s="72">
        <v>0</v>
      </c>
      <c r="Z33" s="72">
        <v>0</v>
      </c>
      <c r="AC33" s="95" t="s">
        <v>161</v>
      </c>
      <c r="AD33" s="45" t="b">
        <f t="shared" si="1"/>
        <v>1</v>
      </c>
    </row>
    <row r="34" spans="1:30" x14ac:dyDescent="0.25">
      <c r="A34" s="46" t="s">
        <v>162</v>
      </c>
      <c r="B34" s="46" t="s">
        <v>243</v>
      </c>
      <c r="C34" s="46" t="s">
        <v>53</v>
      </c>
      <c r="D34" s="46" t="s">
        <v>288</v>
      </c>
      <c r="E34" s="46" t="s">
        <v>289</v>
      </c>
      <c r="F34" s="72">
        <v>0</v>
      </c>
      <c r="G34" s="72">
        <v>0</v>
      </c>
      <c r="H34" s="72">
        <v>0</v>
      </c>
      <c r="I34" s="72">
        <v>300000</v>
      </c>
      <c r="J34" s="72">
        <v>0</v>
      </c>
      <c r="K34" s="72">
        <v>300000</v>
      </c>
      <c r="L34" s="72">
        <v>0</v>
      </c>
      <c r="M34" s="72">
        <v>300000</v>
      </c>
      <c r="N34" s="72">
        <v>0</v>
      </c>
      <c r="O34" s="72">
        <v>0</v>
      </c>
      <c r="P34" s="72">
        <v>0</v>
      </c>
      <c r="Q34" s="72">
        <v>0</v>
      </c>
      <c r="R34" s="72">
        <v>0</v>
      </c>
      <c r="S34" s="72">
        <v>0</v>
      </c>
      <c r="T34" s="72">
        <v>0</v>
      </c>
      <c r="U34" s="72">
        <v>0</v>
      </c>
      <c r="V34" s="72">
        <v>0</v>
      </c>
      <c r="W34" s="72">
        <v>0</v>
      </c>
      <c r="X34" s="72">
        <v>0</v>
      </c>
      <c r="Y34" s="72">
        <v>0</v>
      </c>
      <c r="Z34" s="72">
        <v>0</v>
      </c>
      <c r="AC34" s="95" t="s">
        <v>162</v>
      </c>
      <c r="AD34" s="45" t="b">
        <f t="shared" si="1"/>
        <v>1</v>
      </c>
    </row>
    <row r="35" spans="1:30" x14ac:dyDescent="0.25">
      <c r="A35" s="46" t="s">
        <v>163</v>
      </c>
      <c r="B35" s="46" t="s">
        <v>244</v>
      </c>
      <c r="C35" s="46" t="s">
        <v>53</v>
      </c>
      <c r="D35" s="46" t="s">
        <v>288</v>
      </c>
      <c r="E35" s="46" t="s">
        <v>289</v>
      </c>
      <c r="F35" s="72">
        <v>0</v>
      </c>
      <c r="G35" s="72">
        <v>0</v>
      </c>
      <c r="H35" s="72">
        <v>0</v>
      </c>
      <c r="I35" s="72">
        <v>56981392</v>
      </c>
      <c r="J35" s="72">
        <v>11256856</v>
      </c>
      <c r="K35" s="72">
        <v>45724536</v>
      </c>
      <c r="L35" s="72">
        <v>0</v>
      </c>
      <c r="M35" s="72">
        <v>45724536</v>
      </c>
      <c r="N35" s="72">
        <v>0</v>
      </c>
      <c r="O35" s="72">
        <v>0</v>
      </c>
      <c r="P35" s="72">
        <v>0</v>
      </c>
      <c r="Q35" s="72">
        <v>0</v>
      </c>
      <c r="R35" s="72">
        <v>0</v>
      </c>
      <c r="S35" s="72">
        <v>0</v>
      </c>
      <c r="T35" s="72">
        <v>0</v>
      </c>
      <c r="U35" s="72">
        <v>0</v>
      </c>
      <c r="V35" s="72">
        <v>0</v>
      </c>
      <c r="W35" s="72">
        <v>0</v>
      </c>
      <c r="X35" s="72">
        <v>0</v>
      </c>
      <c r="Y35" s="72">
        <v>0</v>
      </c>
      <c r="Z35" s="72">
        <v>0</v>
      </c>
      <c r="AC35" s="95" t="s">
        <v>163</v>
      </c>
      <c r="AD35" s="45" t="b">
        <f t="shared" si="1"/>
        <v>1</v>
      </c>
    </row>
    <row r="36" spans="1:30" x14ac:dyDescent="0.25">
      <c r="A36" s="46" t="s">
        <v>165</v>
      </c>
      <c r="B36" s="46" t="s">
        <v>245</v>
      </c>
      <c r="C36" s="46" t="s">
        <v>53</v>
      </c>
      <c r="D36" s="46" t="s">
        <v>288</v>
      </c>
      <c r="E36" s="46" t="s">
        <v>289</v>
      </c>
      <c r="F36" s="72">
        <v>0</v>
      </c>
      <c r="G36" s="72">
        <v>0</v>
      </c>
      <c r="H36" s="72">
        <v>0</v>
      </c>
      <c r="I36" s="72">
        <v>133463696</v>
      </c>
      <c r="J36" s="72">
        <v>15000000</v>
      </c>
      <c r="K36" s="72">
        <v>118463696</v>
      </c>
      <c r="L36" s="72">
        <v>0</v>
      </c>
      <c r="M36" s="72">
        <v>118463696</v>
      </c>
      <c r="N36" s="72">
        <v>0</v>
      </c>
      <c r="O36" s="72">
        <v>0</v>
      </c>
      <c r="P36" s="72">
        <v>0</v>
      </c>
      <c r="Q36" s="72">
        <v>0</v>
      </c>
      <c r="R36" s="72">
        <v>0</v>
      </c>
      <c r="S36" s="72">
        <v>0</v>
      </c>
      <c r="T36" s="72">
        <v>0</v>
      </c>
      <c r="U36" s="72">
        <v>0</v>
      </c>
      <c r="V36" s="72">
        <v>0</v>
      </c>
      <c r="W36" s="72">
        <v>0</v>
      </c>
      <c r="X36" s="72">
        <v>0</v>
      </c>
      <c r="Y36" s="72">
        <v>0</v>
      </c>
      <c r="Z36" s="72">
        <v>0</v>
      </c>
      <c r="AC36" s="95" t="s">
        <v>165</v>
      </c>
      <c r="AD36" s="45" t="b">
        <f t="shared" si="1"/>
        <v>1</v>
      </c>
    </row>
    <row r="37" spans="1:30" x14ac:dyDescent="0.25">
      <c r="A37" s="46" t="s">
        <v>166</v>
      </c>
      <c r="B37" s="46" t="s">
        <v>27</v>
      </c>
      <c r="C37" s="46" t="s">
        <v>53</v>
      </c>
      <c r="D37" s="46" t="s">
        <v>288</v>
      </c>
      <c r="E37" s="46" t="s">
        <v>289</v>
      </c>
      <c r="F37" s="72">
        <v>110000000</v>
      </c>
      <c r="G37" s="72">
        <v>0</v>
      </c>
      <c r="H37" s="72">
        <v>0</v>
      </c>
      <c r="I37" s="72">
        <v>12756856</v>
      </c>
      <c r="J37" s="72">
        <v>0</v>
      </c>
      <c r="K37" s="72">
        <v>122756856</v>
      </c>
      <c r="L37" s="72">
        <v>0</v>
      </c>
      <c r="M37" s="72">
        <v>122756856</v>
      </c>
      <c r="N37" s="72">
        <v>0</v>
      </c>
      <c r="O37" s="72">
        <v>0</v>
      </c>
      <c r="P37" s="72">
        <v>0</v>
      </c>
      <c r="Q37" s="72">
        <v>0</v>
      </c>
      <c r="R37" s="72">
        <v>0</v>
      </c>
      <c r="S37" s="72">
        <v>0</v>
      </c>
      <c r="T37" s="72">
        <v>0</v>
      </c>
      <c r="U37" s="72">
        <v>0</v>
      </c>
      <c r="V37" s="72">
        <v>0</v>
      </c>
      <c r="W37" s="72">
        <v>0</v>
      </c>
      <c r="X37" s="72">
        <v>0</v>
      </c>
      <c r="Y37" s="72">
        <v>0</v>
      </c>
      <c r="Z37" s="72">
        <v>0</v>
      </c>
      <c r="AC37" s="95" t="s">
        <v>166</v>
      </c>
      <c r="AD37" s="45" t="b">
        <f t="shared" si="1"/>
        <v>1</v>
      </c>
    </row>
    <row r="38" spans="1:30" x14ac:dyDescent="0.25">
      <c r="A38" s="46" t="s">
        <v>167</v>
      </c>
      <c r="B38" s="46" t="s">
        <v>29</v>
      </c>
      <c r="C38" s="46" t="s">
        <v>53</v>
      </c>
      <c r="D38" s="46" t="s">
        <v>288</v>
      </c>
      <c r="E38" s="46" t="s">
        <v>289</v>
      </c>
      <c r="F38" s="72">
        <v>600000000</v>
      </c>
      <c r="G38" s="72">
        <v>0</v>
      </c>
      <c r="H38" s="72">
        <v>0</v>
      </c>
      <c r="I38" s="72">
        <v>158596324</v>
      </c>
      <c r="J38" s="72">
        <v>0</v>
      </c>
      <c r="K38" s="72">
        <v>758596324</v>
      </c>
      <c r="L38" s="72">
        <v>0</v>
      </c>
      <c r="M38" s="72">
        <v>758596324</v>
      </c>
      <c r="N38" s="72">
        <v>0</v>
      </c>
      <c r="O38" s="72">
        <v>0</v>
      </c>
      <c r="P38" s="72">
        <v>0</v>
      </c>
      <c r="Q38" s="72">
        <v>0</v>
      </c>
      <c r="R38" s="72">
        <v>0</v>
      </c>
      <c r="S38" s="72">
        <v>0</v>
      </c>
      <c r="T38" s="72">
        <v>0</v>
      </c>
      <c r="U38" s="72">
        <v>0</v>
      </c>
      <c r="V38" s="72">
        <v>0</v>
      </c>
      <c r="W38" s="72">
        <v>0</v>
      </c>
      <c r="X38" s="72">
        <v>0</v>
      </c>
      <c r="Y38" s="72">
        <v>0</v>
      </c>
      <c r="Z38" s="72">
        <v>0</v>
      </c>
      <c r="AC38" s="95" t="s">
        <v>167</v>
      </c>
      <c r="AD38" s="45" t="b">
        <f t="shared" si="1"/>
        <v>1</v>
      </c>
    </row>
    <row r="39" spans="1:30" x14ac:dyDescent="0.25">
      <c r="A39" s="46" t="s">
        <v>170</v>
      </c>
      <c r="B39" s="46" t="s">
        <v>30</v>
      </c>
      <c r="C39" s="46" t="s">
        <v>53</v>
      </c>
      <c r="D39" s="46" t="s">
        <v>288</v>
      </c>
      <c r="E39" s="46" t="s">
        <v>289</v>
      </c>
      <c r="F39" s="72">
        <v>2400000</v>
      </c>
      <c r="G39" s="72">
        <v>0</v>
      </c>
      <c r="H39" s="72">
        <v>0</v>
      </c>
      <c r="I39" s="72">
        <v>0</v>
      </c>
      <c r="J39" s="72">
        <v>0</v>
      </c>
      <c r="K39" s="72">
        <v>2400000</v>
      </c>
      <c r="L39" s="72">
        <v>0</v>
      </c>
      <c r="M39" s="72">
        <v>2400000</v>
      </c>
      <c r="N39" s="72">
        <v>0</v>
      </c>
      <c r="O39" s="72">
        <v>0</v>
      </c>
      <c r="P39" s="72">
        <v>0</v>
      </c>
      <c r="Q39" s="72">
        <v>0</v>
      </c>
      <c r="R39" s="72">
        <v>0</v>
      </c>
      <c r="S39" s="72">
        <v>0</v>
      </c>
      <c r="T39" s="72">
        <v>0</v>
      </c>
      <c r="U39" s="72">
        <v>0</v>
      </c>
      <c r="V39" s="72">
        <v>0</v>
      </c>
      <c r="W39" s="72">
        <v>0</v>
      </c>
      <c r="X39" s="72">
        <v>0</v>
      </c>
      <c r="Y39" s="72">
        <v>0</v>
      </c>
      <c r="Z39" s="72">
        <v>0</v>
      </c>
      <c r="AC39" s="95" t="s">
        <v>170</v>
      </c>
      <c r="AD39" s="45" t="b">
        <f t="shared" si="1"/>
        <v>1</v>
      </c>
    </row>
    <row r="40" spans="1:30" x14ac:dyDescent="0.25">
      <c r="A40" s="46" t="s">
        <v>172</v>
      </c>
      <c r="B40" s="46" t="s">
        <v>31</v>
      </c>
      <c r="C40" s="46" t="s">
        <v>53</v>
      </c>
      <c r="D40" s="46" t="s">
        <v>288</v>
      </c>
      <c r="E40" s="46" t="s">
        <v>289</v>
      </c>
      <c r="F40" s="72">
        <v>285009641</v>
      </c>
      <c r="G40" s="72">
        <v>0</v>
      </c>
      <c r="H40" s="72">
        <v>0</v>
      </c>
      <c r="I40" s="72">
        <v>42689975</v>
      </c>
      <c r="J40" s="72">
        <v>0</v>
      </c>
      <c r="K40" s="72">
        <v>327699616</v>
      </c>
      <c r="L40" s="72">
        <v>0</v>
      </c>
      <c r="M40" s="72">
        <v>327699616</v>
      </c>
      <c r="N40" s="72">
        <v>0</v>
      </c>
      <c r="O40" s="72">
        <v>0</v>
      </c>
      <c r="P40" s="72">
        <v>0</v>
      </c>
      <c r="Q40" s="72">
        <v>0</v>
      </c>
      <c r="R40" s="72">
        <v>0</v>
      </c>
      <c r="S40" s="72">
        <v>0</v>
      </c>
      <c r="T40" s="72">
        <v>0</v>
      </c>
      <c r="U40" s="72">
        <v>0</v>
      </c>
      <c r="V40" s="72">
        <v>0</v>
      </c>
      <c r="W40" s="72">
        <v>0</v>
      </c>
      <c r="X40" s="72">
        <v>0</v>
      </c>
      <c r="Y40" s="72">
        <v>0</v>
      </c>
      <c r="Z40" s="72">
        <v>0</v>
      </c>
      <c r="AC40" s="95" t="s">
        <v>172</v>
      </c>
      <c r="AD40" s="45" t="b">
        <f t="shared" si="1"/>
        <v>1</v>
      </c>
    </row>
    <row r="41" spans="1:30" x14ac:dyDescent="0.25">
      <c r="A41" s="46" t="s">
        <v>173</v>
      </c>
      <c r="B41" s="46" t="s">
        <v>32</v>
      </c>
      <c r="C41" s="46" t="s">
        <v>53</v>
      </c>
      <c r="D41" s="46" t="s">
        <v>288</v>
      </c>
      <c r="E41" s="46" t="s">
        <v>289</v>
      </c>
      <c r="F41" s="72">
        <v>351241994</v>
      </c>
      <c r="G41" s="72">
        <v>0</v>
      </c>
      <c r="H41" s="72">
        <v>0</v>
      </c>
      <c r="I41" s="72">
        <v>84438006</v>
      </c>
      <c r="J41" s="72">
        <v>0</v>
      </c>
      <c r="K41" s="72">
        <v>435680000</v>
      </c>
      <c r="L41" s="72">
        <v>0</v>
      </c>
      <c r="M41" s="72">
        <v>435680000</v>
      </c>
      <c r="N41" s="72">
        <v>0</v>
      </c>
      <c r="O41" s="72">
        <v>0</v>
      </c>
      <c r="P41" s="72">
        <v>0</v>
      </c>
      <c r="Q41" s="72">
        <v>0</v>
      </c>
      <c r="R41" s="72">
        <v>0</v>
      </c>
      <c r="S41" s="72">
        <v>0</v>
      </c>
      <c r="T41" s="72">
        <v>0</v>
      </c>
      <c r="U41" s="72">
        <v>0</v>
      </c>
      <c r="V41" s="72">
        <v>0</v>
      </c>
      <c r="W41" s="72">
        <v>0</v>
      </c>
      <c r="X41" s="72">
        <v>0</v>
      </c>
      <c r="Y41" s="72">
        <v>0</v>
      </c>
      <c r="Z41" s="72">
        <v>0</v>
      </c>
      <c r="AC41" s="95" t="s">
        <v>173</v>
      </c>
      <c r="AD41" s="45" t="b">
        <f t="shared" si="1"/>
        <v>1</v>
      </c>
    </row>
    <row r="42" spans="1:30" x14ac:dyDescent="0.25">
      <c r="A42" s="46" t="s">
        <v>174</v>
      </c>
      <c r="B42" s="46" t="s">
        <v>33</v>
      </c>
      <c r="C42" s="46" t="s">
        <v>53</v>
      </c>
      <c r="D42" s="46" t="s">
        <v>288</v>
      </c>
      <c r="E42" s="46" t="s">
        <v>289</v>
      </c>
      <c r="F42" s="72">
        <v>20151360</v>
      </c>
      <c r="G42" s="72">
        <v>0</v>
      </c>
      <c r="H42" s="72">
        <v>0</v>
      </c>
      <c r="I42" s="72">
        <v>16265251</v>
      </c>
      <c r="J42" s="72">
        <v>17151360</v>
      </c>
      <c r="K42" s="72">
        <v>19265251</v>
      </c>
      <c r="L42" s="72">
        <v>0</v>
      </c>
      <c r="M42" s="72">
        <v>19265251</v>
      </c>
      <c r="N42" s="72">
        <v>0</v>
      </c>
      <c r="O42" s="72">
        <v>0</v>
      </c>
      <c r="P42" s="72">
        <v>0</v>
      </c>
      <c r="Q42" s="72">
        <v>0</v>
      </c>
      <c r="R42" s="72">
        <v>0</v>
      </c>
      <c r="S42" s="72">
        <v>0</v>
      </c>
      <c r="T42" s="72">
        <v>0</v>
      </c>
      <c r="U42" s="72">
        <v>0</v>
      </c>
      <c r="V42" s="72">
        <v>0</v>
      </c>
      <c r="W42" s="72">
        <v>0</v>
      </c>
      <c r="X42" s="72">
        <v>0</v>
      </c>
      <c r="Y42" s="72">
        <v>0</v>
      </c>
      <c r="Z42" s="72">
        <v>0</v>
      </c>
      <c r="AC42" s="95" t="s">
        <v>174</v>
      </c>
      <c r="AD42" s="45" t="b">
        <f t="shared" si="1"/>
        <v>1</v>
      </c>
    </row>
    <row r="43" spans="1:30" x14ac:dyDescent="0.25">
      <c r="A43" s="46" t="s">
        <v>175</v>
      </c>
      <c r="B43" s="46" t="s">
        <v>34</v>
      </c>
      <c r="C43" s="46" t="s">
        <v>53</v>
      </c>
      <c r="D43" s="46" t="s">
        <v>288</v>
      </c>
      <c r="E43" s="46" t="s">
        <v>289</v>
      </c>
      <c r="F43" s="72">
        <v>1000000</v>
      </c>
      <c r="G43" s="72">
        <v>0</v>
      </c>
      <c r="H43" s="72">
        <v>0</v>
      </c>
      <c r="I43" s="72">
        <v>0</v>
      </c>
      <c r="J43" s="72">
        <v>0</v>
      </c>
      <c r="K43" s="72">
        <v>1000000</v>
      </c>
      <c r="L43" s="72">
        <v>0</v>
      </c>
      <c r="M43" s="72">
        <v>1000000</v>
      </c>
      <c r="N43" s="72">
        <v>0</v>
      </c>
      <c r="O43" s="72">
        <v>0</v>
      </c>
      <c r="P43" s="72">
        <v>0</v>
      </c>
      <c r="Q43" s="72">
        <v>0</v>
      </c>
      <c r="R43" s="72">
        <v>0</v>
      </c>
      <c r="S43" s="72">
        <v>0</v>
      </c>
      <c r="T43" s="72">
        <v>0</v>
      </c>
      <c r="U43" s="72">
        <v>0</v>
      </c>
      <c r="V43" s="72">
        <v>0</v>
      </c>
      <c r="W43" s="72">
        <v>0</v>
      </c>
      <c r="X43" s="72">
        <v>0</v>
      </c>
      <c r="Y43" s="72">
        <v>0</v>
      </c>
      <c r="Z43" s="72">
        <v>0</v>
      </c>
      <c r="AC43" s="95" t="s">
        <v>175</v>
      </c>
      <c r="AD43" s="45" t="b">
        <f t="shared" si="1"/>
        <v>1</v>
      </c>
    </row>
    <row r="44" spans="1:30" x14ac:dyDescent="0.25">
      <c r="A44" s="46" t="s">
        <v>176</v>
      </c>
      <c r="B44" s="46" t="s">
        <v>35</v>
      </c>
      <c r="C44" s="46" t="s">
        <v>53</v>
      </c>
      <c r="D44" s="46" t="s">
        <v>288</v>
      </c>
      <c r="E44" s="46" t="s">
        <v>289</v>
      </c>
      <c r="F44" s="72">
        <v>27263604</v>
      </c>
      <c r="G44" s="72">
        <v>6200102</v>
      </c>
      <c r="H44" s="72">
        <v>0</v>
      </c>
      <c r="I44" s="72">
        <v>101446217</v>
      </c>
      <c r="J44" s="72">
        <v>0</v>
      </c>
      <c r="K44" s="72">
        <v>134909923</v>
      </c>
      <c r="L44" s="72">
        <v>0</v>
      </c>
      <c r="M44" s="72">
        <v>134909923</v>
      </c>
      <c r="N44" s="72">
        <v>0</v>
      </c>
      <c r="O44" s="72">
        <v>0</v>
      </c>
      <c r="P44" s="72">
        <v>0</v>
      </c>
      <c r="Q44" s="72">
        <v>0</v>
      </c>
      <c r="R44" s="72">
        <v>0</v>
      </c>
      <c r="S44" s="72">
        <v>0</v>
      </c>
      <c r="T44" s="72">
        <v>0</v>
      </c>
      <c r="U44" s="72">
        <v>0</v>
      </c>
      <c r="V44" s="72">
        <v>0</v>
      </c>
      <c r="W44" s="72">
        <v>0</v>
      </c>
      <c r="X44" s="72">
        <v>0</v>
      </c>
      <c r="Y44" s="72">
        <v>0</v>
      </c>
      <c r="Z44" s="72">
        <v>0</v>
      </c>
      <c r="AC44" s="95" t="s">
        <v>176</v>
      </c>
      <c r="AD44" s="45" t="b">
        <f t="shared" si="1"/>
        <v>1</v>
      </c>
    </row>
    <row r="45" spans="1:30" x14ac:dyDescent="0.25">
      <c r="A45" s="46" t="s">
        <v>177</v>
      </c>
      <c r="B45" s="46" t="s">
        <v>36</v>
      </c>
      <c r="C45" s="46" t="s">
        <v>53</v>
      </c>
      <c r="D45" s="46" t="s">
        <v>288</v>
      </c>
      <c r="E45" s="46" t="s">
        <v>289</v>
      </c>
      <c r="F45" s="72">
        <v>376369335</v>
      </c>
      <c r="G45" s="72">
        <v>0</v>
      </c>
      <c r="H45" s="72">
        <v>0</v>
      </c>
      <c r="I45" s="72">
        <v>0</v>
      </c>
      <c r="J45" s="72">
        <v>0</v>
      </c>
      <c r="K45" s="72">
        <v>376369335</v>
      </c>
      <c r="L45" s="72">
        <v>0</v>
      </c>
      <c r="M45" s="72">
        <v>376369335</v>
      </c>
      <c r="N45" s="72">
        <v>0</v>
      </c>
      <c r="O45" s="72">
        <v>0</v>
      </c>
      <c r="P45" s="72">
        <v>0</v>
      </c>
      <c r="Q45" s="72">
        <v>0</v>
      </c>
      <c r="R45" s="72">
        <v>0</v>
      </c>
      <c r="S45" s="72">
        <v>0</v>
      </c>
      <c r="T45" s="72">
        <v>0</v>
      </c>
      <c r="U45" s="72">
        <v>0</v>
      </c>
      <c r="V45" s="72">
        <v>0</v>
      </c>
      <c r="W45" s="72">
        <v>0</v>
      </c>
      <c r="X45" s="72">
        <v>0</v>
      </c>
      <c r="Y45" s="72">
        <v>0</v>
      </c>
      <c r="Z45" s="72">
        <v>0</v>
      </c>
      <c r="AC45" s="95" t="s">
        <v>177</v>
      </c>
      <c r="AD45" s="45" t="b">
        <f t="shared" si="1"/>
        <v>1</v>
      </c>
    </row>
    <row r="46" spans="1:30" x14ac:dyDescent="0.25">
      <c r="A46" s="46" t="s">
        <v>179</v>
      </c>
      <c r="B46" s="46" t="s">
        <v>37</v>
      </c>
      <c r="C46" s="46" t="s">
        <v>53</v>
      </c>
      <c r="D46" s="46" t="s">
        <v>288</v>
      </c>
      <c r="E46" s="46" t="s">
        <v>289</v>
      </c>
      <c r="F46" s="72">
        <v>588000000</v>
      </c>
      <c r="G46" s="72">
        <v>0</v>
      </c>
      <c r="H46" s="72">
        <v>0</v>
      </c>
      <c r="I46" s="72">
        <v>92860855</v>
      </c>
      <c r="J46" s="72">
        <v>137580820</v>
      </c>
      <c r="K46" s="72">
        <v>543280035</v>
      </c>
      <c r="L46" s="72">
        <v>0</v>
      </c>
      <c r="M46" s="72">
        <v>543280035</v>
      </c>
      <c r="N46" s="72">
        <v>0</v>
      </c>
      <c r="O46" s="72">
        <v>0</v>
      </c>
      <c r="P46" s="72">
        <v>0</v>
      </c>
      <c r="Q46" s="72">
        <v>0</v>
      </c>
      <c r="R46" s="72">
        <v>0</v>
      </c>
      <c r="S46" s="72">
        <v>0</v>
      </c>
      <c r="T46" s="72">
        <v>0</v>
      </c>
      <c r="U46" s="72">
        <v>0</v>
      </c>
      <c r="V46" s="72">
        <v>0</v>
      </c>
      <c r="W46" s="72">
        <v>0</v>
      </c>
      <c r="X46" s="72">
        <v>0</v>
      </c>
      <c r="Y46" s="72">
        <v>0</v>
      </c>
      <c r="Z46" s="72">
        <v>0</v>
      </c>
      <c r="AC46" s="95" t="s">
        <v>179</v>
      </c>
      <c r="AD46" s="45" t="b">
        <f t="shared" si="1"/>
        <v>1</v>
      </c>
    </row>
    <row r="47" spans="1:30" x14ac:dyDescent="0.25">
      <c r="A47" s="46" t="s">
        <v>180</v>
      </c>
      <c r="B47" s="46" t="s">
        <v>38</v>
      </c>
      <c r="C47" s="46" t="s">
        <v>53</v>
      </c>
      <c r="D47" s="46" t="s">
        <v>288</v>
      </c>
      <c r="E47" s="46" t="s">
        <v>289</v>
      </c>
      <c r="F47" s="72">
        <v>3968437394</v>
      </c>
      <c r="G47" s="72">
        <v>0</v>
      </c>
      <c r="H47" s="72">
        <v>0</v>
      </c>
      <c r="I47" s="72">
        <v>1102820</v>
      </c>
      <c r="J47" s="72">
        <v>206280225</v>
      </c>
      <c r="K47" s="72">
        <v>3763259989</v>
      </c>
      <c r="L47" s="72">
        <v>0</v>
      </c>
      <c r="M47" s="72">
        <v>3763259989</v>
      </c>
      <c r="N47" s="72">
        <v>0</v>
      </c>
      <c r="O47" s="72">
        <v>0</v>
      </c>
      <c r="P47" s="72">
        <v>0</v>
      </c>
      <c r="Q47" s="72">
        <v>0</v>
      </c>
      <c r="R47" s="72">
        <v>0</v>
      </c>
      <c r="S47" s="72">
        <v>0</v>
      </c>
      <c r="T47" s="72">
        <v>0</v>
      </c>
      <c r="U47" s="72">
        <v>0</v>
      </c>
      <c r="V47" s="72">
        <v>0</v>
      </c>
      <c r="W47" s="72">
        <v>0</v>
      </c>
      <c r="X47" s="72">
        <v>0</v>
      </c>
      <c r="Y47" s="72">
        <v>0</v>
      </c>
      <c r="Z47" s="72">
        <v>0</v>
      </c>
      <c r="AC47" s="95" t="s">
        <v>180</v>
      </c>
      <c r="AD47" s="45" t="b">
        <f t="shared" si="1"/>
        <v>1</v>
      </c>
    </row>
    <row r="48" spans="1:30" x14ac:dyDescent="0.25">
      <c r="A48" s="46" t="s">
        <v>181</v>
      </c>
      <c r="B48" s="46" t="s">
        <v>39</v>
      </c>
      <c r="C48" s="46" t="s">
        <v>53</v>
      </c>
      <c r="D48" s="46" t="s">
        <v>288</v>
      </c>
      <c r="E48" s="46" t="s">
        <v>289</v>
      </c>
      <c r="F48" s="72">
        <v>951863001</v>
      </c>
      <c r="G48" s="72">
        <v>0</v>
      </c>
      <c r="H48" s="72">
        <v>0</v>
      </c>
      <c r="I48" s="72">
        <v>7794000</v>
      </c>
      <c r="J48" s="72">
        <v>0</v>
      </c>
      <c r="K48" s="72">
        <v>959657001</v>
      </c>
      <c r="L48" s="72">
        <v>0</v>
      </c>
      <c r="M48" s="72">
        <v>959657001</v>
      </c>
      <c r="N48" s="72">
        <v>0</v>
      </c>
      <c r="O48" s="72">
        <v>0</v>
      </c>
      <c r="P48" s="72">
        <v>0</v>
      </c>
      <c r="Q48" s="72">
        <v>0</v>
      </c>
      <c r="R48" s="72">
        <v>0</v>
      </c>
      <c r="S48" s="72">
        <v>0</v>
      </c>
      <c r="T48" s="72">
        <v>0</v>
      </c>
      <c r="U48" s="72">
        <v>0</v>
      </c>
      <c r="V48" s="72">
        <v>0</v>
      </c>
      <c r="W48" s="72">
        <v>0</v>
      </c>
      <c r="X48" s="72">
        <v>0</v>
      </c>
      <c r="Y48" s="72">
        <v>0</v>
      </c>
      <c r="Z48" s="72">
        <v>0</v>
      </c>
      <c r="AC48" s="95" t="s">
        <v>181</v>
      </c>
      <c r="AD48" s="45" t="b">
        <f t="shared" si="1"/>
        <v>1</v>
      </c>
    </row>
    <row r="49" spans="1:30" x14ac:dyDescent="0.25">
      <c r="A49" s="46" t="s">
        <v>183</v>
      </c>
      <c r="B49" s="46" t="s">
        <v>40</v>
      </c>
      <c r="C49" s="46" t="s">
        <v>53</v>
      </c>
      <c r="D49" s="46" t="s">
        <v>288</v>
      </c>
      <c r="E49" s="46" t="s">
        <v>289</v>
      </c>
      <c r="F49" s="72">
        <v>1000000</v>
      </c>
      <c r="G49" s="72">
        <v>0</v>
      </c>
      <c r="H49" s="72">
        <v>0</v>
      </c>
      <c r="I49" s="72">
        <v>0</v>
      </c>
      <c r="J49" s="72">
        <v>0</v>
      </c>
      <c r="K49" s="72">
        <v>1000000</v>
      </c>
      <c r="L49" s="72">
        <v>0</v>
      </c>
      <c r="M49" s="72">
        <v>1000000</v>
      </c>
      <c r="N49" s="72">
        <v>0</v>
      </c>
      <c r="O49" s="72">
        <v>0</v>
      </c>
      <c r="P49" s="72">
        <v>0</v>
      </c>
      <c r="Q49" s="72">
        <v>0</v>
      </c>
      <c r="R49" s="72">
        <v>0</v>
      </c>
      <c r="S49" s="72">
        <v>0</v>
      </c>
      <c r="T49" s="72">
        <v>0</v>
      </c>
      <c r="U49" s="72">
        <v>0</v>
      </c>
      <c r="V49" s="72">
        <v>0</v>
      </c>
      <c r="W49" s="72">
        <v>0</v>
      </c>
      <c r="X49" s="72">
        <v>0</v>
      </c>
      <c r="Y49" s="72">
        <v>0</v>
      </c>
      <c r="Z49" s="72">
        <v>0</v>
      </c>
      <c r="AC49" s="95" t="s">
        <v>183</v>
      </c>
      <c r="AD49" s="45" t="b">
        <f t="shared" si="1"/>
        <v>1</v>
      </c>
    </row>
    <row r="50" spans="1:30" x14ac:dyDescent="0.25">
      <c r="A50" s="46" t="s">
        <v>184</v>
      </c>
      <c r="B50" s="46" t="s">
        <v>72</v>
      </c>
      <c r="C50" s="46" t="s">
        <v>53</v>
      </c>
      <c r="D50" s="46" t="s">
        <v>288</v>
      </c>
      <c r="E50" s="46" t="s">
        <v>289</v>
      </c>
      <c r="F50" s="72">
        <v>1960014080</v>
      </c>
      <c r="G50" s="72">
        <v>0</v>
      </c>
      <c r="H50" s="72">
        <v>0</v>
      </c>
      <c r="I50" s="72">
        <v>200000000</v>
      </c>
      <c r="J50" s="72">
        <v>179338213</v>
      </c>
      <c r="K50" s="72">
        <v>1980675867</v>
      </c>
      <c r="L50" s="72">
        <v>0</v>
      </c>
      <c r="M50" s="72">
        <v>1980675867</v>
      </c>
      <c r="N50" s="72">
        <v>0</v>
      </c>
      <c r="O50" s="72">
        <v>0</v>
      </c>
      <c r="P50" s="72">
        <v>0</v>
      </c>
      <c r="Q50" s="72">
        <v>0</v>
      </c>
      <c r="R50" s="72">
        <v>0</v>
      </c>
      <c r="S50" s="72">
        <v>0</v>
      </c>
      <c r="T50" s="72">
        <v>0</v>
      </c>
      <c r="U50" s="72">
        <v>0</v>
      </c>
      <c r="V50" s="72">
        <v>0</v>
      </c>
      <c r="W50" s="72">
        <v>0</v>
      </c>
      <c r="X50" s="72">
        <v>0</v>
      </c>
      <c r="Y50" s="72">
        <v>0</v>
      </c>
      <c r="Z50" s="72">
        <v>0</v>
      </c>
      <c r="AC50" s="95" t="s">
        <v>184</v>
      </c>
      <c r="AD50" s="45" t="b">
        <f t="shared" si="1"/>
        <v>1</v>
      </c>
    </row>
    <row r="51" spans="1:30" x14ac:dyDescent="0.25">
      <c r="A51" s="46" t="s">
        <v>185</v>
      </c>
      <c r="B51" s="46" t="s">
        <v>41</v>
      </c>
      <c r="C51" s="46" t="s">
        <v>53</v>
      </c>
      <c r="D51" s="46" t="s">
        <v>288</v>
      </c>
      <c r="E51" s="46" t="s">
        <v>289</v>
      </c>
      <c r="F51" s="72">
        <v>890091559</v>
      </c>
      <c r="G51" s="72">
        <v>0</v>
      </c>
      <c r="H51" s="72">
        <v>0</v>
      </c>
      <c r="I51" s="72">
        <v>44859101</v>
      </c>
      <c r="J51" s="72">
        <v>658596324</v>
      </c>
      <c r="K51" s="72">
        <v>276354336</v>
      </c>
      <c r="L51" s="72">
        <v>0</v>
      </c>
      <c r="M51" s="72">
        <v>276354336</v>
      </c>
      <c r="N51" s="72">
        <v>0</v>
      </c>
      <c r="O51" s="72">
        <v>0</v>
      </c>
      <c r="P51" s="72">
        <v>0</v>
      </c>
      <c r="Q51" s="72">
        <v>0</v>
      </c>
      <c r="R51" s="72">
        <v>0</v>
      </c>
      <c r="S51" s="72">
        <v>0</v>
      </c>
      <c r="T51" s="72">
        <v>0</v>
      </c>
      <c r="U51" s="72">
        <v>0</v>
      </c>
      <c r="V51" s="72">
        <v>0</v>
      </c>
      <c r="W51" s="72">
        <v>0</v>
      </c>
      <c r="X51" s="72">
        <v>0</v>
      </c>
      <c r="Y51" s="72">
        <v>0</v>
      </c>
      <c r="Z51" s="72">
        <v>0</v>
      </c>
      <c r="AC51" s="95" t="s">
        <v>185</v>
      </c>
      <c r="AD51" s="45" t="b">
        <f t="shared" si="1"/>
        <v>1</v>
      </c>
    </row>
    <row r="52" spans="1:30" x14ac:dyDescent="0.25">
      <c r="A52" s="46" t="s">
        <v>186</v>
      </c>
      <c r="B52" s="46" t="s">
        <v>42</v>
      </c>
      <c r="C52" s="46" t="s">
        <v>53</v>
      </c>
      <c r="D52" s="46" t="s">
        <v>288</v>
      </c>
      <c r="E52" s="46" t="s">
        <v>289</v>
      </c>
      <c r="F52" s="72">
        <v>1293249383</v>
      </c>
      <c r="G52" s="72">
        <v>0</v>
      </c>
      <c r="H52" s="72">
        <v>0</v>
      </c>
      <c r="I52" s="72">
        <v>76644725</v>
      </c>
      <c r="J52" s="72">
        <v>8883383</v>
      </c>
      <c r="K52" s="72">
        <v>1361010725</v>
      </c>
      <c r="L52" s="72">
        <v>0</v>
      </c>
      <c r="M52" s="72">
        <v>1361010725</v>
      </c>
      <c r="N52" s="72">
        <v>0</v>
      </c>
      <c r="O52" s="72">
        <v>0</v>
      </c>
      <c r="P52" s="72">
        <v>0</v>
      </c>
      <c r="Q52" s="72">
        <v>0</v>
      </c>
      <c r="R52" s="72">
        <v>0</v>
      </c>
      <c r="S52" s="72">
        <v>0</v>
      </c>
      <c r="T52" s="72">
        <v>0</v>
      </c>
      <c r="U52" s="72">
        <v>0</v>
      </c>
      <c r="V52" s="72">
        <v>0</v>
      </c>
      <c r="W52" s="72">
        <v>0</v>
      </c>
      <c r="X52" s="72">
        <v>0</v>
      </c>
      <c r="Y52" s="72">
        <v>0</v>
      </c>
      <c r="Z52" s="72">
        <v>0</v>
      </c>
      <c r="AC52" s="95" t="s">
        <v>186</v>
      </c>
      <c r="AD52" s="45" t="b">
        <f t="shared" si="1"/>
        <v>1</v>
      </c>
    </row>
    <row r="53" spans="1:30" x14ac:dyDescent="0.25">
      <c r="A53" s="46" t="s">
        <v>187</v>
      </c>
      <c r="B53" s="46" t="s">
        <v>43</v>
      </c>
      <c r="C53" s="46" t="s">
        <v>53</v>
      </c>
      <c r="D53" s="46" t="s">
        <v>288</v>
      </c>
      <c r="E53" s="46" t="s">
        <v>289</v>
      </c>
      <c r="F53" s="72">
        <v>465560648</v>
      </c>
      <c r="G53" s="72">
        <v>0</v>
      </c>
      <c r="H53" s="72">
        <v>0</v>
      </c>
      <c r="I53" s="72">
        <v>1500000</v>
      </c>
      <c r="J53" s="72">
        <v>0</v>
      </c>
      <c r="K53" s="72">
        <v>467060648</v>
      </c>
      <c r="L53" s="72">
        <v>0</v>
      </c>
      <c r="M53" s="72">
        <v>467060648</v>
      </c>
      <c r="N53" s="72">
        <v>0</v>
      </c>
      <c r="O53" s="72">
        <v>0</v>
      </c>
      <c r="P53" s="72">
        <v>0</v>
      </c>
      <c r="Q53" s="72">
        <v>0</v>
      </c>
      <c r="R53" s="72">
        <v>0</v>
      </c>
      <c r="S53" s="72">
        <v>0</v>
      </c>
      <c r="T53" s="72">
        <v>0</v>
      </c>
      <c r="U53" s="72">
        <v>0</v>
      </c>
      <c r="V53" s="72">
        <v>0</v>
      </c>
      <c r="W53" s="72">
        <v>0</v>
      </c>
      <c r="X53" s="72">
        <v>0</v>
      </c>
      <c r="Y53" s="72">
        <v>0</v>
      </c>
      <c r="Z53" s="72">
        <v>0</v>
      </c>
      <c r="AC53" s="95" t="s">
        <v>187</v>
      </c>
      <c r="AD53" s="45" t="b">
        <f t="shared" si="1"/>
        <v>1</v>
      </c>
    </row>
    <row r="54" spans="1:30" x14ac:dyDescent="0.25">
      <c r="A54" s="46" t="s">
        <v>188</v>
      </c>
      <c r="B54" s="46" t="s">
        <v>44</v>
      </c>
      <c r="C54" s="46" t="s">
        <v>53</v>
      </c>
      <c r="D54" s="46" t="s">
        <v>288</v>
      </c>
      <c r="E54" s="46" t="s">
        <v>289</v>
      </c>
      <c r="F54" s="72">
        <v>1000000</v>
      </c>
      <c r="G54" s="72">
        <v>0</v>
      </c>
      <c r="H54" s="72">
        <v>0</v>
      </c>
      <c r="I54" s="72">
        <v>0</v>
      </c>
      <c r="J54" s="72">
        <v>0</v>
      </c>
      <c r="K54" s="72">
        <v>1000000</v>
      </c>
      <c r="L54" s="72">
        <v>0</v>
      </c>
      <c r="M54" s="72">
        <v>1000000</v>
      </c>
      <c r="N54" s="72">
        <v>0</v>
      </c>
      <c r="O54" s="72">
        <v>0</v>
      </c>
      <c r="P54" s="72">
        <v>0</v>
      </c>
      <c r="Q54" s="72">
        <v>0</v>
      </c>
      <c r="R54" s="72">
        <v>0</v>
      </c>
      <c r="S54" s="72">
        <v>0</v>
      </c>
      <c r="T54" s="72">
        <v>0</v>
      </c>
      <c r="U54" s="72">
        <v>0</v>
      </c>
      <c r="V54" s="72">
        <v>0</v>
      </c>
      <c r="W54" s="72">
        <v>0</v>
      </c>
      <c r="X54" s="72">
        <v>0</v>
      </c>
      <c r="Y54" s="72">
        <v>0</v>
      </c>
      <c r="Z54" s="72">
        <v>0</v>
      </c>
      <c r="AC54" s="95" t="s">
        <v>188</v>
      </c>
      <c r="AD54" s="45" t="b">
        <f t="shared" si="1"/>
        <v>1</v>
      </c>
    </row>
    <row r="55" spans="1:30" x14ac:dyDescent="0.25">
      <c r="A55" s="46" t="s">
        <v>190</v>
      </c>
      <c r="B55" s="46" t="s">
        <v>45</v>
      </c>
      <c r="C55" s="46" t="s">
        <v>53</v>
      </c>
      <c r="D55" s="46" t="s">
        <v>288</v>
      </c>
      <c r="E55" s="46" t="s">
        <v>289</v>
      </c>
      <c r="F55" s="72">
        <v>287696317</v>
      </c>
      <c r="G55" s="72">
        <v>0</v>
      </c>
      <c r="H55" s="72">
        <v>0</v>
      </c>
      <c r="I55" s="72">
        <v>11303683</v>
      </c>
      <c r="J55" s="72">
        <v>0</v>
      </c>
      <c r="K55" s="72">
        <v>299000000</v>
      </c>
      <c r="L55" s="72">
        <v>0</v>
      </c>
      <c r="M55" s="72">
        <v>299000000</v>
      </c>
      <c r="N55" s="72">
        <v>0</v>
      </c>
      <c r="O55" s="72">
        <v>0</v>
      </c>
      <c r="P55" s="72">
        <v>0</v>
      </c>
      <c r="Q55" s="72">
        <v>0</v>
      </c>
      <c r="R55" s="72">
        <v>0</v>
      </c>
      <c r="S55" s="72">
        <v>0</v>
      </c>
      <c r="T55" s="72">
        <v>0</v>
      </c>
      <c r="U55" s="72">
        <v>0</v>
      </c>
      <c r="V55" s="72">
        <v>0</v>
      </c>
      <c r="W55" s="72">
        <v>0</v>
      </c>
      <c r="X55" s="72">
        <v>0</v>
      </c>
      <c r="Y55" s="72">
        <v>0</v>
      </c>
      <c r="Z55" s="72">
        <v>0</v>
      </c>
      <c r="AC55" s="95" t="s">
        <v>190</v>
      </c>
      <c r="AD55" s="45" t="b">
        <f t="shared" si="1"/>
        <v>1</v>
      </c>
    </row>
    <row r="56" spans="1:30" x14ac:dyDescent="0.25">
      <c r="A56" s="46" t="s">
        <v>191</v>
      </c>
      <c r="B56" s="46" t="s">
        <v>46</v>
      </c>
      <c r="C56" s="46" t="s">
        <v>53</v>
      </c>
      <c r="D56" s="46" t="s">
        <v>288</v>
      </c>
      <c r="E56" s="46" t="s">
        <v>289</v>
      </c>
      <c r="F56" s="72">
        <v>59651967</v>
      </c>
      <c r="G56" s="72">
        <v>0</v>
      </c>
      <c r="H56" s="72">
        <v>0</v>
      </c>
      <c r="I56" s="72">
        <v>0</v>
      </c>
      <c r="J56" s="72">
        <v>11303683</v>
      </c>
      <c r="K56" s="72">
        <v>48348284</v>
      </c>
      <c r="L56" s="72">
        <v>0</v>
      </c>
      <c r="M56" s="72">
        <v>48348284</v>
      </c>
      <c r="N56" s="72">
        <v>0</v>
      </c>
      <c r="O56" s="72">
        <v>0</v>
      </c>
      <c r="P56" s="72">
        <v>0</v>
      </c>
      <c r="Q56" s="72">
        <v>0</v>
      </c>
      <c r="R56" s="72">
        <v>0</v>
      </c>
      <c r="S56" s="72">
        <v>0</v>
      </c>
      <c r="T56" s="72">
        <v>0</v>
      </c>
      <c r="U56" s="72">
        <v>0</v>
      </c>
      <c r="V56" s="72">
        <v>0</v>
      </c>
      <c r="W56" s="72">
        <v>0</v>
      </c>
      <c r="X56" s="72">
        <v>0</v>
      </c>
      <c r="Y56" s="72">
        <v>0</v>
      </c>
      <c r="Z56" s="72">
        <v>0</v>
      </c>
      <c r="AC56" s="95" t="s">
        <v>191</v>
      </c>
      <c r="AD56" s="45" t="b">
        <f t="shared" si="1"/>
        <v>1</v>
      </c>
    </row>
    <row r="57" spans="1:30" x14ac:dyDescent="0.25">
      <c r="A57" s="46" t="s">
        <v>192</v>
      </c>
      <c r="B57" s="46" t="s">
        <v>47</v>
      </c>
      <c r="C57" s="46" t="s">
        <v>53</v>
      </c>
      <c r="D57" s="46" t="s">
        <v>288</v>
      </c>
      <c r="E57" s="46" t="s">
        <v>289</v>
      </c>
      <c r="F57" s="72">
        <v>34029726</v>
      </c>
      <c r="G57" s="72">
        <v>0</v>
      </c>
      <c r="H57" s="72">
        <v>0</v>
      </c>
      <c r="I57" s="72">
        <v>100000</v>
      </c>
      <c r="J57" s="72">
        <v>0</v>
      </c>
      <c r="K57" s="72">
        <v>34129726</v>
      </c>
      <c r="L57" s="72">
        <v>0</v>
      </c>
      <c r="M57" s="72">
        <v>34129726</v>
      </c>
      <c r="N57" s="72">
        <v>0</v>
      </c>
      <c r="O57" s="72">
        <v>0</v>
      </c>
      <c r="P57" s="72">
        <v>0</v>
      </c>
      <c r="Q57" s="72">
        <v>0</v>
      </c>
      <c r="R57" s="72">
        <v>0</v>
      </c>
      <c r="S57" s="72">
        <v>0</v>
      </c>
      <c r="T57" s="72">
        <v>0</v>
      </c>
      <c r="U57" s="72">
        <v>0</v>
      </c>
      <c r="V57" s="72">
        <v>0</v>
      </c>
      <c r="W57" s="72">
        <v>0</v>
      </c>
      <c r="X57" s="72">
        <v>0</v>
      </c>
      <c r="Y57" s="72">
        <v>0</v>
      </c>
      <c r="Z57" s="72">
        <v>0</v>
      </c>
      <c r="AC57" s="95" t="s">
        <v>192</v>
      </c>
      <c r="AD57" s="45" t="b">
        <f t="shared" si="1"/>
        <v>1</v>
      </c>
    </row>
    <row r="58" spans="1:30" x14ac:dyDescent="0.25">
      <c r="A58" s="46" t="s">
        <v>193</v>
      </c>
      <c r="B58" s="46" t="s">
        <v>73</v>
      </c>
      <c r="C58" s="46" t="s">
        <v>53</v>
      </c>
      <c r="D58" s="46" t="s">
        <v>288</v>
      </c>
      <c r="E58" s="46" t="s">
        <v>289</v>
      </c>
      <c r="F58" s="72">
        <v>234790000</v>
      </c>
      <c r="G58" s="72">
        <v>0</v>
      </c>
      <c r="H58" s="72">
        <v>0</v>
      </c>
      <c r="I58" s="72">
        <v>15210000</v>
      </c>
      <c r="J58" s="72">
        <v>0</v>
      </c>
      <c r="K58" s="72">
        <v>250000000</v>
      </c>
      <c r="L58" s="72">
        <v>0</v>
      </c>
      <c r="M58" s="72">
        <v>250000000</v>
      </c>
      <c r="N58" s="72">
        <v>0</v>
      </c>
      <c r="O58" s="72">
        <v>0</v>
      </c>
      <c r="P58" s="72">
        <v>0</v>
      </c>
      <c r="Q58" s="72">
        <v>0</v>
      </c>
      <c r="R58" s="72">
        <v>0</v>
      </c>
      <c r="S58" s="72">
        <v>0</v>
      </c>
      <c r="T58" s="72">
        <v>0</v>
      </c>
      <c r="U58" s="72">
        <v>0</v>
      </c>
      <c r="V58" s="72">
        <v>0</v>
      </c>
      <c r="W58" s="72">
        <v>0</v>
      </c>
      <c r="X58" s="72">
        <v>0</v>
      </c>
      <c r="Y58" s="72">
        <v>0</v>
      </c>
      <c r="Z58" s="72">
        <v>0</v>
      </c>
      <c r="AC58" s="95" t="s">
        <v>193</v>
      </c>
      <c r="AD58" s="45" t="b">
        <f t="shared" si="1"/>
        <v>1</v>
      </c>
    </row>
    <row r="59" spans="1:30" x14ac:dyDescent="0.25">
      <c r="A59" s="46" t="s">
        <v>194</v>
      </c>
      <c r="B59" s="46" t="s">
        <v>48</v>
      </c>
      <c r="C59" s="46" t="s">
        <v>53</v>
      </c>
      <c r="D59" s="46" t="s">
        <v>288</v>
      </c>
      <c r="E59" s="46" t="s">
        <v>289</v>
      </c>
      <c r="F59" s="72">
        <v>339045491</v>
      </c>
      <c r="G59" s="72">
        <v>0</v>
      </c>
      <c r="H59" s="72">
        <v>6200102</v>
      </c>
      <c r="I59" s="72">
        <v>500000000</v>
      </c>
      <c r="J59" s="72">
        <v>377044537</v>
      </c>
      <c r="K59" s="72">
        <v>455800852</v>
      </c>
      <c r="L59" s="72">
        <v>0</v>
      </c>
      <c r="M59" s="72">
        <v>455800852</v>
      </c>
      <c r="N59" s="72">
        <v>0</v>
      </c>
      <c r="O59" s="72">
        <v>0</v>
      </c>
      <c r="P59" s="72">
        <v>0</v>
      </c>
      <c r="Q59" s="72">
        <v>0</v>
      </c>
      <c r="R59" s="72">
        <v>0</v>
      </c>
      <c r="S59" s="72">
        <v>0</v>
      </c>
      <c r="T59" s="72">
        <v>0</v>
      </c>
      <c r="U59" s="72">
        <v>0</v>
      </c>
      <c r="V59" s="72">
        <v>0</v>
      </c>
      <c r="W59" s="72">
        <v>0</v>
      </c>
      <c r="X59" s="72">
        <v>0</v>
      </c>
      <c r="Y59" s="72">
        <v>0</v>
      </c>
      <c r="Z59" s="72">
        <v>0</v>
      </c>
      <c r="AC59" s="95" t="s">
        <v>194</v>
      </c>
      <c r="AD59" s="45" t="b">
        <f t="shared" si="1"/>
        <v>1</v>
      </c>
    </row>
    <row r="60" spans="1:30" x14ac:dyDescent="0.25">
      <c r="A60" s="46" t="s">
        <v>195</v>
      </c>
      <c r="B60" s="46" t="s">
        <v>49</v>
      </c>
      <c r="C60" s="46" t="s">
        <v>53</v>
      </c>
      <c r="D60" s="46" t="s">
        <v>288</v>
      </c>
      <c r="E60" s="46" t="s">
        <v>289</v>
      </c>
      <c r="F60" s="72">
        <v>200000000</v>
      </c>
      <c r="G60" s="72">
        <v>0</v>
      </c>
      <c r="H60" s="72">
        <v>0</v>
      </c>
      <c r="I60" s="72">
        <v>700000</v>
      </c>
      <c r="J60" s="72">
        <v>0</v>
      </c>
      <c r="K60" s="72">
        <v>200700000</v>
      </c>
      <c r="L60" s="72">
        <v>0</v>
      </c>
      <c r="M60" s="72">
        <v>200700000</v>
      </c>
      <c r="N60" s="72">
        <v>0</v>
      </c>
      <c r="O60" s="72">
        <v>0</v>
      </c>
      <c r="P60" s="72">
        <v>0</v>
      </c>
      <c r="Q60" s="72">
        <v>0</v>
      </c>
      <c r="R60" s="72">
        <v>0</v>
      </c>
      <c r="S60" s="72">
        <v>0</v>
      </c>
      <c r="T60" s="72">
        <v>0</v>
      </c>
      <c r="U60" s="72">
        <v>0</v>
      </c>
      <c r="V60" s="72">
        <v>0</v>
      </c>
      <c r="W60" s="72">
        <v>0</v>
      </c>
      <c r="X60" s="72">
        <v>0</v>
      </c>
      <c r="Y60" s="72">
        <v>0</v>
      </c>
      <c r="Z60" s="72">
        <v>0</v>
      </c>
      <c r="AC60" s="95" t="s">
        <v>195</v>
      </c>
      <c r="AD60" s="45" t="b">
        <f t="shared" si="1"/>
        <v>1</v>
      </c>
    </row>
    <row r="61" spans="1:30" x14ac:dyDescent="0.25">
      <c r="A61" s="46" t="s">
        <v>147</v>
      </c>
      <c r="B61" s="46" t="s">
        <v>26</v>
      </c>
      <c r="C61" s="46" t="s">
        <v>53</v>
      </c>
      <c r="D61" s="46" t="s">
        <v>288</v>
      </c>
      <c r="E61" s="46" t="s">
        <v>289</v>
      </c>
      <c r="F61" s="72">
        <v>13299000000</v>
      </c>
      <c r="G61" s="72">
        <v>0</v>
      </c>
      <c r="H61" s="72">
        <v>0</v>
      </c>
      <c r="I61" s="72">
        <v>0</v>
      </c>
      <c r="J61" s="72">
        <v>0</v>
      </c>
      <c r="K61" s="72">
        <v>13299000000</v>
      </c>
      <c r="L61" s="72">
        <v>13299000000</v>
      </c>
      <c r="M61" s="72">
        <v>0</v>
      </c>
      <c r="N61" s="72">
        <v>0</v>
      </c>
      <c r="O61" s="72">
        <v>0</v>
      </c>
      <c r="P61" s="72">
        <v>0</v>
      </c>
      <c r="Q61" s="72">
        <v>0</v>
      </c>
      <c r="R61" s="72">
        <v>0</v>
      </c>
      <c r="S61" s="72">
        <v>0</v>
      </c>
      <c r="T61" s="72">
        <v>0</v>
      </c>
      <c r="U61" s="72">
        <v>0</v>
      </c>
      <c r="V61" s="72">
        <v>0</v>
      </c>
      <c r="W61" s="72">
        <v>0</v>
      </c>
      <c r="X61" s="72">
        <v>0</v>
      </c>
      <c r="Y61" s="72">
        <v>0</v>
      </c>
      <c r="Z61" s="72">
        <v>0</v>
      </c>
      <c r="AC61" s="95" t="s">
        <v>147</v>
      </c>
      <c r="AD61" s="45" t="b">
        <f t="shared" si="1"/>
        <v>1</v>
      </c>
    </row>
    <row r="62" spans="1:30" x14ac:dyDescent="0.25">
      <c r="A62" s="46" t="s">
        <v>199</v>
      </c>
      <c r="B62" s="46" t="s">
        <v>94</v>
      </c>
      <c r="C62" s="46" t="s">
        <v>53</v>
      </c>
      <c r="D62" s="46" t="s">
        <v>288</v>
      </c>
      <c r="E62" s="46" t="s">
        <v>289</v>
      </c>
      <c r="F62" s="72">
        <v>250000000</v>
      </c>
      <c r="G62" s="72">
        <v>0</v>
      </c>
      <c r="H62" s="72">
        <v>0</v>
      </c>
      <c r="I62" s="72">
        <v>0</v>
      </c>
      <c r="J62" s="72">
        <v>0</v>
      </c>
      <c r="K62" s="72">
        <v>250000000</v>
      </c>
      <c r="L62" s="72">
        <v>250000000</v>
      </c>
      <c r="M62" s="72">
        <v>0</v>
      </c>
      <c r="N62" s="72">
        <v>0</v>
      </c>
      <c r="O62" s="72">
        <v>0</v>
      </c>
      <c r="P62" s="72">
        <v>0</v>
      </c>
      <c r="Q62" s="72">
        <v>0</v>
      </c>
      <c r="R62" s="72">
        <v>0</v>
      </c>
      <c r="S62" s="72">
        <v>0</v>
      </c>
      <c r="T62" s="72">
        <v>0</v>
      </c>
      <c r="U62" s="72">
        <v>0</v>
      </c>
      <c r="V62" s="72">
        <v>0</v>
      </c>
      <c r="W62" s="72">
        <v>0</v>
      </c>
      <c r="X62" s="72">
        <v>0</v>
      </c>
      <c r="Y62" s="72">
        <v>0</v>
      </c>
      <c r="Z62" s="72">
        <v>0</v>
      </c>
      <c r="AC62" s="95" t="s">
        <v>199</v>
      </c>
      <c r="AD62" s="45" t="b">
        <f t="shared" si="1"/>
        <v>1</v>
      </c>
    </row>
    <row r="63" spans="1:30" x14ac:dyDescent="0.25">
      <c r="A63" s="46" t="s">
        <v>200</v>
      </c>
      <c r="B63" s="46" t="s">
        <v>51</v>
      </c>
      <c r="C63" s="46" t="s">
        <v>53</v>
      </c>
      <c r="D63" s="46" t="s">
        <v>288</v>
      </c>
      <c r="E63" s="46" t="s">
        <v>289</v>
      </c>
      <c r="F63" s="72">
        <v>125000000</v>
      </c>
      <c r="G63" s="72">
        <v>0</v>
      </c>
      <c r="H63" s="72">
        <v>0</v>
      </c>
      <c r="I63" s="72">
        <v>0</v>
      </c>
      <c r="J63" s="72">
        <v>0</v>
      </c>
      <c r="K63" s="72">
        <v>125000000</v>
      </c>
      <c r="L63" s="72">
        <v>0</v>
      </c>
      <c r="M63" s="72">
        <v>125000000</v>
      </c>
      <c r="N63" s="72">
        <v>0</v>
      </c>
      <c r="O63" s="72">
        <v>0</v>
      </c>
      <c r="P63" s="72">
        <v>0</v>
      </c>
      <c r="Q63" s="72">
        <v>0</v>
      </c>
      <c r="R63" s="72">
        <v>0</v>
      </c>
      <c r="S63" s="72">
        <v>0</v>
      </c>
      <c r="T63" s="72">
        <v>0</v>
      </c>
      <c r="U63" s="72">
        <v>0</v>
      </c>
      <c r="V63" s="72">
        <v>0</v>
      </c>
      <c r="W63" s="72">
        <v>0</v>
      </c>
      <c r="X63" s="72">
        <v>0</v>
      </c>
      <c r="Y63" s="72">
        <v>0</v>
      </c>
      <c r="Z63" s="72">
        <v>0</v>
      </c>
      <c r="AC63" s="95" t="s">
        <v>200</v>
      </c>
      <c r="AD63" s="45" t="b">
        <f t="shared" si="1"/>
        <v>1</v>
      </c>
    </row>
    <row r="64" spans="1:30" x14ac:dyDescent="0.25">
      <c r="A64" s="46" t="s">
        <v>201</v>
      </c>
      <c r="B64" s="46" t="s">
        <v>52</v>
      </c>
      <c r="C64" s="46" t="s">
        <v>53</v>
      </c>
      <c r="D64" s="46" t="s">
        <v>288</v>
      </c>
      <c r="E64" s="46" t="s">
        <v>289</v>
      </c>
      <c r="F64" s="72">
        <v>125000000</v>
      </c>
      <c r="G64" s="72">
        <v>0</v>
      </c>
      <c r="H64" s="72">
        <v>0</v>
      </c>
      <c r="I64" s="72">
        <v>0</v>
      </c>
      <c r="J64" s="72">
        <v>0</v>
      </c>
      <c r="K64" s="72">
        <v>125000000</v>
      </c>
      <c r="L64" s="72">
        <v>0</v>
      </c>
      <c r="M64" s="72">
        <v>125000000</v>
      </c>
      <c r="N64" s="72">
        <v>0</v>
      </c>
      <c r="O64" s="72">
        <v>0</v>
      </c>
      <c r="P64" s="72">
        <v>0</v>
      </c>
      <c r="Q64" s="72">
        <v>0</v>
      </c>
      <c r="R64" s="72">
        <v>0</v>
      </c>
      <c r="S64" s="72">
        <v>0</v>
      </c>
      <c r="T64" s="72">
        <v>0</v>
      </c>
      <c r="U64" s="72">
        <v>0</v>
      </c>
      <c r="V64" s="72">
        <v>0</v>
      </c>
      <c r="W64" s="72">
        <v>0</v>
      </c>
      <c r="X64" s="72">
        <v>0</v>
      </c>
      <c r="Y64" s="72">
        <v>0</v>
      </c>
      <c r="Z64" s="72">
        <v>0</v>
      </c>
      <c r="AC64" s="95" t="s">
        <v>201</v>
      </c>
      <c r="AD64" s="45" t="b">
        <f t="shared" si="1"/>
        <v>1</v>
      </c>
    </row>
    <row r="65" spans="1:30" x14ac:dyDescent="0.25">
      <c r="A65" s="46" t="s">
        <v>204</v>
      </c>
      <c r="B65" s="46" t="s">
        <v>54</v>
      </c>
      <c r="C65" s="46" t="s">
        <v>53</v>
      </c>
      <c r="D65" s="46" t="s">
        <v>288</v>
      </c>
      <c r="E65" s="46" t="s">
        <v>289</v>
      </c>
      <c r="F65" s="72">
        <v>1055000000</v>
      </c>
      <c r="G65" s="72">
        <v>0</v>
      </c>
      <c r="H65" s="72">
        <v>0</v>
      </c>
      <c r="I65" s="72">
        <v>0</v>
      </c>
      <c r="J65" s="72">
        <v>0</v>
      </c>
      <c r="K65" s="72">
        <v>1055000000</v>
      </c>
      <c r="L65" s="72">
        <v>0</v>
      </c>
      <c r="M65" s="72">
        <v>1055000000</v>
      </c>
      <c r="N65" s="72">
        <v>0</v>
      </c>
      <c r="O65" s="72">
        <v>0</v>
      </c>
      <c r="P65" s="72">
        <v>0</v>
      </c>
      <c r="Q65" s="72">
        <v>0</v>
      </c>
      <c r="R65" s="72">
        <v>0</v>
      </c>
      <c r="S65" s="72">
        <v>0</v>
      </c>
      <c r="T65" s="72">
        <v>0</v>
      </c>
      <c r="U65" s="72">
        <v>0</v>
      </c>
      <c r="V65" s="72">
        <v>0</v>
      </c>
      <c r="W65" s="72">
        <v>0</v>
      </c>
      <c r="X65" s="72">
        <v>0</v>
      </c>
      <c r="Y65" s="72">
        <v>0</v>
      </c>
      <c r="Z65" s="72">
        <v>0</v>
      </c>
      <c r="AC65" s="95" t="s">
        <v>204</v>
      </c>
      <c r="AD65" s="45" t="b">
        <f t="shared" si="1"/>
        <v>1</v>
      </c>
    </row>
    <row r="66" spans="1:30" x14ac:dyDescent="0.25">
      <c r="A66" s="46" t="s">
        <v>202</v>
      </c>
      <c r="B66" s="46" t="s">
        <v>95</v>
      </c>
      <c r="C66" s="46" t="s">
        <v>53</v>
      </c>
      <c r="D66" s="46" t="s">
        <v>288</v>
      </c>
      <c r="E66" s="46" t="s">
        <v>289</v>
      </c>
      <c r="F66" s="72">
        <v>1055000000</v>
      </c>
      <c r="G66" s="72">
        <v>0</v>
      </c>
      <c r="H66" s="72">
        <v>0</v>
      </c>
      <c r="I66" s="72">
        <v>0</v>
      </c>
      <c r="J66" s="72">
        <v>0</v>
      </c>
      <c r="K66" s="72">
        <v>1055000000</v>
      </c>
      <c r="L66" s="72">
        <v>1055000000</v>
      </c>
      <c r="M66" s="72">
        <v>0</v>
      </c>
      <c r="N66" s="72">
        <v>0</v>
      </c>
      <c r="O66" s="72">
        <v>0</v>
      </c>
      <c r="P66" s="72">
        <v>0</v>
      </c>
      <c r="Q66" s="72">
        <v>0</v>
      </c>
      <c r="R66" s="72">
        <v>0</v>
      </c>
      <c r="S66" s="72">
        <v>0</v>
      </c>
      <c r="T66" s="72">
        <v>0</v>
      </c>
      <c r="U66" s="72">
        <v>0</v>
      </c>
      <c r="V66" s="72">
        <v>0</v>
      </c>
      <c r="W66" s="72">
        <v>0</v>
      </c>
      <c r="X66" s="72">
        <v>0</v>
      </c>
      <c r="Y66" s="72">
        <v>0</v>
      </c>
      <c r="Z66" s="72">
        <v>0</v>
      </c>
      <c r="AC66" s="95" t="s">
        <v>202</v>
      </c>
      <c r="AD66" s="45" t="b">
        <f t="shared" si="1"/>
        <v>1</v>
      </c>
    </row>
    <row r="67" spans="1:30" x14ac:dyDescent="0.25">
      <c r="A67" s="46" t="s">
        <v>208</v>
      </c>
      <c r="B67" s="46" t="s">
        <v>56</v>
      </c>
      <c r="C67" s="46" t="s">
        <v>53</v>
      </c>
      <c r="D67" s="46" t="s">
        <v>288</v>
      </c>
      <c r="E67" s="46" t="s">
        <v>289</v>
      </c>
      <c r="F67" s="72">
        <v>15000000</v>
      </c>
      <c r="G67" s="72">
        <v>0</v>
      </c>
      <c r="H67" s="72">
        <v>0</v>
      </c>
      <c r="I67" s="72">
        <v>0</v>
      </c>
      <c r="J67" s="72">
        <v>0</v>
      </c>
      <c r="K67" s="72">
        <v>15000000</v>
      </c>
      <c r="L67" s="72">
        <v>0</v>
      </c>
      <c r="M67" s="72">
        <v>15000000</v>
      </c>
      <c r="N67" s="72">
        <v>0</v>
      </c>
      <c r="O67" s="72">
        <v>0</v>
      </c>
      <c r="P67" s="72">
        <v>0</v>
      </c>
      <c r="Q67" s="72">
        <v>0</v>
      </c>
      <c r="R67" s="72">
        <v>0</v>
      </c>
      <c r="S67" s="72">
        <v>0</v>
      </c>
      <c r="T67" s="72">
        <v>0</v>
      </c>
      <c r="U67" s="72">
        <v>0</v>
      </c>
      <c r="V67" s="72">
        <v>0</v>
      </c>
      <c r="W67" s="72">
        <v>0</v>
      </c>
      <c r="X67" s="72">
        <v>0</v>
      </c>
      <c r="Y67" s="72">
        <v>0</v>
      </c>
      <c r="Z67" s="72">
        <v>0</v>
      </c>
      <c r="AC67" s="95" t="s">
        <v>208</v>
      </c>
      <c r="AD67" s="45" t="b">
        <f t="shared" si="1"/>
        <v>1</v>
      </c>
    </row>
    <row r="68" spans="1:30" x14ac:dyDescent="0.25">
      <c r="A68" s="46" t="s">
        <v>206</v>
      </c>
      <c r="B68" s="46" t="s">
        <v>97</v>
      </c>
      <c r="C68" s="46" t="s">
        <v>53</v>
      </c>
      <c r="D68" s="46" t="s">
        <v>288</v>
      </c>
      <c r="E68" s="46" t="s">
        <v>289</v>
      </c>
      <c r="F68" s="72">
        <v>15000000</v>
      </c>
      <c r="G68" s="72">
        <v>0</v>
      </c>
      <c r="H68" s="72">
        <v>0</v>
      </c>
      <c r="I68" s="72">
        <v>0</v>
      </c>
      <c r="J68" s="72">
        <v>0</v>
      </c>
      <c r="K68" s="72">
        <v>15000000</v>
      </c>
      <c r="L68" s="72">
        <v>15000000</v>
      </c>
      <c r="M68" s="72">
        <v>0</v>
      </c>
      <c r="N68" s="72">
        <v>0</v>
      </c>
      <c r="O68" s="72">
        <v>0</v>
      </c>
      <c r="P68" s="72">
        <v>0</v>
      </c>
      <c r="Q68" s="72">
        <v>0</v>
      </c>
      <c r="R68" s="72">
        <v>0</v>
      </c>
      <c r="S68" s="72">
        <v>0</v>
      </c>
      <c r="T68" s="72">
        <v>0</v>
      </c>
      <c r="U68" s="72">
        <v>0</v>
      </c>
      <c r="V68" s="72">
        <v>0</v>
      </c>
      <c r="W68" s="72">
        <v>0</v>
      </c>
      <c r="X68" s="72">
        <v>0</v>
      </c>
      <c r="Y68" s="72">
        <v>0</v>
      </c>
      <c r="Z68" s="72">
        <v>0</v>
      </c>
      <c r="AC68" s="95" t="s">
        <v>206</v>
      </c>
      <c r="AD68" s="45" t="b">
        <f t="shared" si="1"/>
        <v>1</v>
      </c>
    </row>
    <row r="69" spans="1:30" x14ac:dyDescent="0.25">
      <c r="A69" s="46" t="s">
        <v>210</v>
      </c>
      <c r="B69" s="46" t="s">
        <v>100</v>
      </c>
      <c r="C69" s="46" t="s">
        <v>261</v>
      </c>
      <c r="D69" s="46" t="s">
        <v>288</v>
      </c>
      <c r="E69" s="46" t="s">
        <v>290</v>
      </c>
      <c r="F69" s="72">
        <v>263000000</v>
      </c>
      <c r="G69" s="72">
        <v>0</v>
      </c>
      <c r="H69" s="72">
        <v>0</v>
      </c>
      <c r="I69" s="72">
        <v>0</v>
      </c>
      <c r="J69" s="72">
        <v>0</v>
      </c>
      <c r="K69" s="72">
        <v>263000000</v>
      </c>
      <c r="L69" s="72">
        <v>0</v>
      </c>
      <c r="M69" s="72">
        <v>263000000</v>
      </c>
      <c r="N69" s="72">
        <v>0</v>
      </c>
      <c r="O69" s="72">
        <v>0</v>
      </c>
      <c r="P69" s="72">
        <v>0</v>
      </c>
      <c r="Q69" s="72">
        <v>0</v>
      </c>
      <c r="R69" s="72">
        <v>0</v>
      </c>
      <c r="S69" s="72">
        <v>0</v>
      </c>
      <c r="T69" s="72">
        <v>0</v>
      </c>
      <c r="U69" s="72">
        <v>0</v>
      </c>
      <c r="V69" s="72">
        <v>0</v>
      </c>
      <c r="W69" s="72">
        <v>0</v>
      </c>
      <c r="X69" s="72">
        <v>0</v>
      </c>
      <c r="Y69" s="72">
        <v>0</v>
      </c>
      <c r="Z69" s="72">
        <v>0</v>
      </c>
      <c r="AC69" s="95" t="s">
        <v>210</v>
      </c>
      <c r="AD69" s="45" t="b">
        <f t="shared" si="1"/>
        <v>1</v>
      </c>
    </row>
    <row r="70" spans="1:30" x14ac:dyDescent="0.25">
      <c r="A70" s="46" t="s">
        <v>213</v>
      </c>
      <c r="B70" s="46" t="s">
        <v>57</v>
      </c>
      <c r="C70" s="46" t="s">
        <v>53</v>
      </c>
      <c r="D70" s="46" t="s">
        <v>288</v>
      </c>
      <c r="E70" s="46" t="s">
        <v>289</v>
      </c>
      <c r="F70" s="72">
        <v>1000000</v>
      </c>
      <c r="G70" s="72">
        <v>0</v>
      </c>
      <c r="H70" s="72">
        <v>0</v>
      </c>
      <c r="I70" s="72">
        <v>0</v>
      </c>
      <c r="J70" s="72">
        <v>0</v>
      </c>
      <c r="K70" s="72">
        <v>1000000</v>
      </c>
      <c r="L70" s="72">
        <v>0</v>
      </c>
      <c r="M70" s="72">
        <v>1000000</v>
      </c>
      <c r="N70" s="72">
        <v>0</v>
      </c>
      <c r="O70" s="72">
        <v>0</v>
      </c>
      <c r="P70" s="72">
        <v>0</v>
      </c>
      <c r="Q70" s="72">
        <v>0</v>
      </c>
      <c r="R70" s="72">
        <v>0</v>
      </c>
      <c r="S70" s="72">
        <v>0</v>
      </c>
      <c r="T70" s="72">
        <v>0</v>
      </c>
      <c r="U70" s="72">
        <v>0</v>
      </c>
      <c r="V70" s="72">
        <v>0</v>
      </c>
      <c r="W70" s="72">
        <v>0</v>
      </c>
      <c r="X70" s="72">
        <v>0</v>
      </c>
      <c r="Y70" s="72">
        <v>0</v>
      </c>
      <c r="Z70" s="72">
        <v>0</v>
      </c>
      <c r="AC70" s="95" t="s">
        <v>213</v>
      </c>
      <c r="AD70" s="45" t="b">
        <f t="shared" si="1"/>
        <v>1</v>
      </c>
    </row>
    <row r="71" spans="1:30" x14ac:dyDescent="0.25">
      <c r="A71" s="46" t="s">
        <v>215</v>
      </c>
      <c r="B71" s="46" t="s">
        <v>58</v>
      </c>
      <c r="C71" s="46" t="s">
        <v>53</v>
      </c>
      <c r="D71" s="46" t="s">
        <v>288</v>
      </c>
      <c r="E71" s="46" t="s">
        <v>289</v>
      </c>
      <c r="F71" s="72">
        <v>53000000</v>
      </c>
      <c r="G71" s="72">
        <v>0</v>
      </c>
      <c r="H71" s="72">
        <v>0</v>
      </c>
      <c r="I71" s="72">
        <v>0</v>
      </c>
      <c r="J71" s="72">
        <v>140000</v>
      </c>
      <c r="K71" s="72">
        <v>52860000</v>
      </c>
      <c r="L71" s="72">
        <v>0</v>
      </c>
      <c r="M71" s="72">
        <v>52860000</v>
      </c>
      <c r="N71" s="72">
        <v>0</v>
      </c>
      <c r="O71" s="72">
        <v>0</v>
      </c>
      <c r="P71" s="72">
        <v>0</v>
      </c>
      <c r="Q71" s="72">
        <v>0</v>
      </c>
      <c r="R71" s="72">
        <v>0</v>
      </c>
      <c r="S71" s="72">
        <v>0</v>
      </c>
      <c r="T71" s="72">
        <v>0</v>
      </c>
      <c r="U71" s="72">
        <v>0</v>
      </c>
      <c r="V71" s="72">
        <v>0</v>
      </c>
      <c r="W71" s="72">
        <v>0</v>
      </c>
      <c r="X71" s="72">
        <v>0</v>
      </c>
      <c r="Y71" s="72">
        <v>0</v>
      </c>
      <c r="Z71" s="72">
        <v>0</v>
      </c>
      <c r="AC71" s="95" t="s">
        <v>215</v>
      </c>
      <c r="AD71" s="45" t="b">
        <f t="shared" si="1"/>
        <v>1</v>
      </c>
    </row>
    <row r="72" spans="1:30" x14ac:dyDescent="0.25">
      <c r="A72" s="46" t="s">
        <v>216</v>
      </c>
      <c r="B72" s="46" t="s">
        <v>65</v>
      </c>
      <c r="C72" s="46" t="s">
        <v>53</v>
      </c>
      <c r="D72" s="46" t="s">
        <v>288</v>
      </c>
      <c r="E72" s="46" t="s">
        <v>289</v>
      </c>
      <c r="F72" s="72">
        <v>0</v>
      </c>
      <c r="G72" s="72">
        <v>0</v>
      </c>
      <c r="H72" s="72">
        <v>0</v>
      </c>
      <c r="I72" s="72">
        <v>140000</v>
      </c>
      <c r="J72" s="72">
        <v>0</v>
      </c>
      <c r="K72" s="72">
        <v>140000</v>
      </c>
      <c r="L72" s="72">
        <v>0</v>
      </c>
      <c r="M72" s="72">
        <v>140000</v>
      </c>
      <c r="N72" s="72">
        <v>0</v>
      </c>
      <c r="O72" s="72">
        <v>0</v>
      </c>
      <c r="P72" s="72">
        <v>0</v>
      </c>
      <c r="Q72" s="72">
        <v>0</v>
      </c>
      <c r="R72" s="72">
        <v>0</v>
      </c>
      <c r="S72" s="72">
        <v>0</v>
      </c>
      <c r="T72" s="72">
        <v>0</v>
      </c>
      <c r="U72" s="72">
        <v>0</v>
      </c>
      <c r="V72" s="72">
        <v>0</v>
      </c>
      <c r="W72" s="72">
        <v>0</v>
      </c>
      <c r="X72" s="72">
        <v>0</v>
      </c>
      <c r="Y72" s="72">
        <v>0</v>
      </c>
      <c r="Z72" s="72">
        <v>0</v>
      </c>
      <c r="AC72" s="95" t="s">
        <v>216</v>
      </c>
      <c r="AD72" s="45" t="b">
        <f t="shared" si="1"/>
        <v>1</v>
      </c>
    </row>
    <row r="73" spans="1:30" x14ac:dyDescent="0.25">
      <c r="A73" s="46" t="s">
        <v>211</v>
      </c>
      <c r="B73" s="46" t="s">
        <v>101</v>
      </c>
      <c r="C73" s="46" t="s">
        <v>53</v>
      </c>
      <c r="D73" s="46" t="s">
        <v>288</v>
      </c>
      <c r="E73" s="46" t="s">
        <v>289</v>
      </c>
      <c r="F73" s="72">
        <v>54000000</v>
      </c>
      <c r="G73" s="72">
        <v>0</v>
      </c>
      <c r="H73" s="72">
        <v>0</v>
      </c>
      <c r="I73" s="72">
        <v>0</v>
      </c>
      <c r="J73" s="72">
        <v>0</v>
      </c>
      <c r="K73" s="72">
        <v>54000000</v>
      </c>
      <c r="L73" s="72">
        <v>54000000</v>
      </c>
      <c r="M73" s="72">
        <v>0</v>
      </c>
      <c r="N73" s="72">
        <v>0</v>
      </c>
      <c r="O73" s="72">
        <v>0</v>
      </c>
      <c r="P73" s="72">
        <v>0</v>
      </c>
      <c r="Q73" s="72">
        <v>0</v>
      </c>
      <c r="R73" s="72">
        <v>0</v>
      </c>
      <c r="S73" s="72">
        <v>0</v>
      </c>
      <c r="T73" s="72">
        <v>0</v>
      </c>
      <c r="U73" s="72">
        <v>0</v>
      </c>
      <c r="V73" s="72">
        <v>0</v>
      </c>
      <c r="W73" s="72">
        <v>0</v>
      </c>
      <c r="X73" s="72">
        <v>0</v>
      </c>
      <c r="Y73" s="72">
        <v>0</v>
      </c>
      <c r="Z73" s="72">
        <v>0</v>
      </c>
      <c r="AC73" s="95" t="s">
        <v>211</v>
      </c>
      <c r="AD73" s="45" t="b">
        <f t="shared" si="1"/>
        <v>1</v>
      </c>
    </row>
    <row r="74" spans="1:30" x14ac:dyDescent="0.25">
      <c r="A74" s="46" t="s">
        <v>220</v>
      </c>
      <c r="B74" s="46" t="s">
        <v>106</v>
      </c>
      <c r="C74" s="46" t="s">
        <v>53</v>
      </c>
      <c r="D74" s="46" t="s">
        <v>288</v>
      </c>
      <c r="E74" s="46" t="s">
        <v>289</v>
      </c>
      <c r="F74" s="72">
        <v>1500000000</v>
      </c>
      <c r="G74" s="72">
        <v>0</v>
      </c>
      <c r="H74" s="72">
        <v>0</v>
      </c>
      <c r="I74" s="72">
        <v>0</v>
      </c>
      <c r="J74" s="72">
        <v>0</v>
      </c>
      <c r="K74" s="72">
        <v>1500000000</v>
      </c>
      <c r="L74" s="72">
        <v>1500000000</v>
      </c>
      <c r="M74" s="72">
        <v>0</v>
      </c>
      <c r="N74" s="72">
        <v>0</v>
      </c>
      <c r="O74" s="72">
        <v>0</v>
      </c>
      <c r="P74" s="72">
        <v>0</v>
      </c>
      <c r="Q74" s="72">
        <v>0</v>
      </c>
      <c r="R74" s="72">
        <v>0</v>
      </c>
      <c r="S74" s="72">
        <v>0</v>
      </c>
      <c r="T74" s="72">
        <v>0</v>
      </c>
      <c r="U74" s="72">
        <v>0</v>
      </c>
      <c r="V74" s="72">
        <v>0</v>
      </c>
      <c r="W74" s="72">
        <v>0</v>
      </c>
      <c r="X74" s="72">
        <v>0</v>
      </c>
      <c r="Y74" s="72">
        <v>0</v>
      </c>
      <c r="Z74" s="72">
        <v>0</v>
      </c>
      <c r="AC74" s="95" t="s">
        <v>220</v>
      </c>
      <c r="AD74" s="45" t="b">
        <f t="shared" si="1"/>
        <v>1</v>
      </c>
    </row>
    <row r="75" spans="1:30" x14ac:dyDescent="0.25">
      <c r="A75" s="46" t="s">
        <v>223</v>
      </c>
      <c r="B75" s="46" t="s">
        <v>110</v>
      </c>
      <c r="C75" s="46" t="s">
        <v>53</v>
      </c>
      <c r="D75" s="46" t="s">
        <v>288</v>
      </c>
      <c r="E75" s="46" t="s">
        <v>289</v>
      </c>
      <c r="F75" s="72">
        <v>207691131</v>
      </c>
      <c r="G75" s="72">
        <v>0</v>
      </c>
      <c r="H75" s="72">
        <v>0</v>
      </c>
      <c r="I75" s="72">
        <v>0</v>
      </c>
      <c r="J75" s="72">
        <v>0</v>
      </c>
      <c r="K75" s="72">
        <v>207691131</v>
      </c>
      <c r="L75" s="72">
        <v>0</v>
      </c>
      <c r="M75" s="72">
        <v>207691131</v>
      </c>
      <c r="N75" s="72">
        <v>0</v>
      </c>
      <c r="O75" s="72">
        <v>0</v>
      </c>
      <c r="P75" s="72">
        <v>0</v>
      </c>
      <c r="Q75" s="72">
        <v>0</v>
      </c>
      <c r="R75" s="72">
        <v>0</v>
      </c>
      <c r="S75" s="72">
        <v>0</v>
      </c>
      <c r="T75" s="72">
        <v>0</v>
      </c>
      <c r="U75" s="72">
        <v>0</v>
      </c>
      <c r="V75" s="72">
        <v>0</v>
      </c>
      <c r="W75" s="72">
        <v>0</v>
      </c>
      <c r="X75" s="72">
        <v>0</v>
      </c>
      <c r="Y75" s="72">
        <v>0</v>
      </c>
      <c r="Z75" s="72">
        <v>0</v>
      </c>
      <c r="AC75" s="95" t="s">
        <v>223</v>
      </c>
      <c r="AD75" s="45" t="b">
        <f t="shared" si="1"/>
        <v>1</v>
      </c>
    </row>
    <row r="76" spans="1:30" x14ac:dyDescent="0.25">
      <c r="A76" s="46" t="s">
        <v>224</v>
      </c>
      <c r="B76" s="46" t="s">
        <v>111</v>
      </c>
      <c r="C76" s="46" t="s">
        <v>53</v>
      </c>
      <c r="D76" s="46" t="s">
        <v>288</v>
      </c>
      <c r="E76" s="46" t="s">
        <v>289</v>
      </c>
      <c r="F76" s="72">
        <v>1292308869</v>
      </c>
      <c r="G76" s="72">
        <v>0</v>
      </c>
      <c r="H76" s="72">
        <v>0</v>
      </c>
      <c r="I76" s="72">
        <v>0</v>
      </c>
      <c r="J76" s="72">
        <v>0</v>
      </c>
      <c r="K76" s="72">
        <v>1292308869</v>
      </c>
      <c r="L76" s="72">
        <v>0</v>
      </c>
      <c r="M76" s="72">
        <v>1292308869</v>
      </c>
      <c r="N76" s="72">
        <v>0</v>
      </c>
      <c r="O76" s="72">
        <v>0</v>
      </c>
      <c r="P76" s="72">
        <v>0</v>
      </c>
      <c r="Q76" s="72">
        <v>0</v>
      </c>
      <c r="R76" s="72">
        <v>0</v>
      </c>
      <c r="S76" s="72">
        <v>0</v>
      </c>
      <c r="T76" s="72">
        <v>0</v>
      </c>
      <c r="U76" s="72">
        <v>0</v>
      </c>
      <c r="V76" s="72">
        <v>0</v>
      </c>
      <c r="W76" s="72">
        <v>0</v>
      </c>
      <c r="X76" s="72">
        <v>0</v>
      </c>
      <c r="Y76" s="72">
        <v>0</v>
      </c>
      <c r="Z76" s="72">
        <v>0</v>
      </c>
      <c r="AC76" s="95" t="s">
        <v>224</v>
      </c>
      <c r="AD76" s="45" t="b">
        <f t="shared" si="1"/>
        <v>1</v>
      </c>
    </row>
    <row r="77" spans="1:30" x14ac:dyDescent="0.25">
      <c r="A77" s="46" t="s">
        <v>227</v>
      </c>
      <c r="B77" s="46" t="s">
        <v>106</v>
      </c>
      <c r="C77" s="46" t="s">
        <v>53</v>
      </c>
      <c r="D77" s="46" t="s">
        <v>288</v>
      </c>
      <c r="E77" s="46" t="s">
        <v>289</v>
      </c>
      <c r="F77" s="72">
        <v>57000000000</v>
      </c>
      <c r="G77" s="72">
        <v>0</v>
      </c>
      <c r="H77" s="72">
        <v>0</v>
      </c>
      <c r="I77" s="72">
        <v>0</v>
      </c>
      <c r="J77" s="72">
        <v>0</v>
      </c>
      <c r="K77" s="72">
        <v>57000000000</v>
      </c>
      <c r="L77" s="72">
        <v>57000000000</v>
      </c>
      <c r="M77" s="72">
        <v>0</v>
      </c>
      <c r="N77" s="72">
        <v>0</v>
      </c>
      <c r="O77" s="72">
        <v>0</v>
      </c>
      <c r="P77" s="72">
        <v>0</v>
      </c>
      <c r="Q77" s="72">
        <v>0</v>
      </c>
      <c r="R77" s="72">
        <v>0</v>
      </c>
      <c r="S77" s="72">
        <v>0</v>
      </c>
      <c r="T77" s="72">
        <v>0</v>
      </c>
      <c r="U77" s="72">
        <v>0</v>
      </c>
      <c r="V77" s="72">
        <v>0</v>
      </c>
      <c r="W77" s="72">
        <v>0</v>
      </c>
      <c r="X77" s="72">
        <v>0</v>
      </c>
      <c r="Y77" s="72">
        <v>0</v>
      </c>
      <c r="Z77" s="72">
        <v>0</v>
      </c>
      <c r="AC77" s="95" t="s">
        <v>227</v>
      </c>
      <c r="AD77" s="45" t="b">
        <f t="shared" si="1"/>
        <v>1</v>
      </c>
    </row>
    <row r="78" spans="1:30" x14ac:dyDescent="0.25">
      <c r="A78" s="46" t="s">
        <v>228</v>
      </c>
      <c r="B78" s="46" t="s">
        <v>60</v>
      </c>
      <c r="C78" s="46" t="s">
        <v>53</v>
      </c>
      <c r="D78" s="46" t="s">
        <v>288</v>
      </c>
      <c r="E78" s="46" t="s">
        <v>289</v>
      </c>
      <c r="F78" s="72">
        <v>57000000000</v>
      </c>
      <c r="G78" s="72">
        <v>0</v>
      </c>
      <c r="H78" s="72">
        <v>0</v>
      </c>
      <c r="I78" s="72">
        <v>0</v>
      </c>
      <c r="J78" s="72">
        <v>0</v>
      </c>
      <c r="K78" s="72">
        <v>57000000000</v>
      </c>
      <c r="L78" s="72">
        <v>0</v>
      </c>
      <c r="M78" s="72">
        <v>57000000000</v>
      </c>
      <c r="N78" s="72">
        <v>0</v>
      </c>
      <c r="O78" s="72">
        <v>0</v>
      </c>
      <c r="P78" s="72">
        <v>0</v>
      </c>
      <c r="Q78" s="72">
        <v>0</v>
      </c>
      <c r="R78" s="72">
        <v>0</v>
      </c>
      <c r="S78" s="72">
        <v>0</v>
      </c>
      <c r="T78" s="72">
        <v>0</v>
      </c>
      <c r="U78" s="72">
        <v>0</v>
      </c>
      <c r="V78" s="72">
        <v>0</v>
      </c>
      <c r="W78" s="72">
        <v>0</v>
      </c>
      <c r="X78" s="72">
        <v>0</v>
      </c>
      <c r="Y78" s="72">
        <v>0</v>
      </c>
      <c r="Z78" s="72">
        <v>0</v>
      </c>
      <c r="AC78" s="95" t="s">
        <v>228</v>
      </c>
      <c r="AD78" s="45" t="b">
        <f t="shared" si="1"/>
        <v>1</v>
      </c>
    </row>
    <row r="79" spans="1:30" x14ac:dyDescent="0.25">
      <c r="A79" s="46" t="s">
        <v>298</v>
      </c>
      <c r="B79" s="46" t="s">
        <v>299</v>
      </c>
      <c r="C79" s="46" t="s">
        <v>53</v>
      </c>
      <c r="D79" s="46" t="s">
        <v>288</v>
      </c>
      <c r="E79" s="46" t="s">
        <v>289</v>
      </c>
      <c r="F79" s="72">
        <v>0</v>
      </c>
      <c r="G79" s="72">
        <v>3159897938</v>
      </c>
      <c r="H79" s="72">
        <v>0</v>
      </c>
      <c r="I79" s="72">
        <v>0</v>
      </c>
      <c r="J79" s="72">
        <v>0</v>
      </c>
      <c r="K79" s="72">
        <v>3159897938</v>
      </c>
      <c r="L79" s="72">
        <v>3159897938</v>
      </c>
      <c r="M79" s="72">
        <v>0</v>
      </c>
      <c r="N79" s="72">
        <v>0</v>
      </c>
      <c r="O79" s="72">
        <v>0</v>
      </c>
      <c r="P79" s="72">
        <v>0</v>
      </c>
      <c r="Q79" s="72">
        <v>0</v>
      </c>
      <c r="R79" s="72">
        <v>0</v>
      </c>
      <c r="S79" s="72">
        <v>0</v>
      </c>
      <c r="T79" s="72">
        <v>0</v>
      </c>
      <c r="U79" s="72">
        <v>0</v>
      </c>
      <c r="V79" s="72">
        <v>0</v>
      </c>
      <c r="W79" s="72">
        <v>0</v>
      </c>
      <c r="X79" s="72">
        <v>0</v>
      </c>
      <c r="Y79" s="72">
        <v>0</v>
      </c>
      <c r="Z79" s="72">
        <v>0</v>
      </c>
      <c r="AC79" s="95" t="s">
        <v>298</v>
      </c>
      <c r="AD79" s="45" t="b">
        <f t="shared" si="1"/>
        <v>1</v>
      </c>
    </row>
    <row r="80" spans="1:30" ht="15" customHeight="1" x14ac:dyDescent="0.25">
      <c r="A80" s="46" t="s">
        <v>300</v>
      </c>
      <c r="B80" s="46" t="s">
        <v>60</v>
      </c>
      <c r="C80" s="46" t="s">
        <v>53</v>
      </c>
      <c r="D80" s="46" t="s">
        <v>288</v>
      </c>
      <c r="E80" s="46" t="s">
        <v>289</v>
      </c>
      <c r="F80" s="72">
        <v>3159897938</v>
      </c>
      <c r="G80" s="72">
        <v>0</v>
      </c>
      <c r="H80" s="72">
        <v>0</v>
      </c>
      <c r="I80" s="72">
        <v>0</v>
      </c>
      <c r="J80" s="72">
        <v>0</v>
      </c>
      <c r="K80" s="72">
        <v>3159897938</v>
      </c>
      <c r="L80" s="72">
        <v>0</v>
      </c>
      <c r="M80" s="72">
        <v>3159897938</v>
      </c>
      <c r="N80" s="72">
        <v>0</v>
      </c>
      <c r="O80" s="72">
        <v>0</v>
      </c>
      <c r="P80" s="72">
        <v>0</v>
      </c>
      <c r="Q80" s="72">
        <v>0</v>
      </c>
      <c r="R80" s="72">
        <v>0</v>
      </c>
      <c r="S80" s="72">
        <v>0</v>
      </c>
      <c r="T80" s="72">
        <v>0</v>
      </c>
      <c r="U80" s="72">
        <v>0</v>
      </c>
      <c r="V80" s="72">
        <v>0</v>
      </c>
      <c r="W80" s="72">
        <v>0</v>
      </c>
      <c r="X80" s="72">
        <v>0</v>
      </c>
      <c r="Y80" s="72">
        <v>0</v>
      </c>
      <c r="Z80" s="72">
        <v>0</v>
      </c>
      <c r="AC80" s="95" t="s">
        <v>300</v>
      </c>
      <c r="AD80" s="45" t="b">
        <f t="shared" si="1"/>
        <v>1</v>
      </c>
    </row>
    <row r="81" spans="1:30" x14ac:dyDescent="0.25">
      <c r="A81" s="46" t="s">
        <v>230</v>
      </c>
      <c r="B81" s="46" t="s">
        <v>247</v>
      </c>
      <c r="C81" s="46" t="s">
        <v>53</v>
      </c>
      <c r="D81" s="46" t="s">
        <v>288</v>
      </c>
      <c r="E81" s="46" t="s">
        <v>289</v>
      </c>
      <c r="F81" s="72">
        <v>5000000000</v>
      </c>
      <c r="G81" s="72">
        <v>0</v>
      </c>
      <c r="H81" s="72">
        <v>0</v>
      </c>
      <c r="I81" s="72">
        <v>0</v>
      </c>
      <c r="J81" s="72">
        <v>0</v>
      </c>
      <c r="K81" s="72">
        <v>5000000000</v>
      </c>
      <c r="L81" s="72">
        <v>5000000000</v>
      </c>
      <c r="M81" s="72">
        <v>0</v>
      </c>
      <c r="N81" s="72">
        <v>0</v>
      </c>
      <c r="O81" s="72">
        <v>0</v>
      </c>
      <c r="P81" s="72">
        <v>0</v>
      </c>
      <c r="Q81" s="72">
        <v>0</v>
      </c>
      <c r="R81" s="72">
        <v>0</v>
      </c>
      <c r="S81" s="72">
        <v>0</v>
      </c>
      <c r="T81" s="72">
        <v>0</v>
      </c>
      <c r="U81" s="72">
        <v>0</v>
      </c>
      <c r="V81" s="72">
        <v>0</v>
      </c>
      <c r="W81" s="72">
        <v>0</v>
      </c>
      <c r="X81" s="72">
        <v>0</v>
      </c>
      <c r="Y81" s="72">
        <v>0</v>
      </c>
      <c r="Z81" s="72">
        <v>0</v>
      </c>
      <c r="AC81" s="95" t="s">
        <v>230</v>
      </c>
      <c r="AD81" s="45" t="b">
        <f t="shared" si="1"/>
        <v>1</v>
      </c>
    </row>
    <row r="82" spans="1:30" x14ac:dyDescent="0.25">
      <c r="A82" s="46" t="s">
        <v>233</v>
      </c>
      <c r="B82" s="46" t="s">
        <v>249</v>
      </c>
      <c r="C82" s="46" t="s">
        <v>53</v>
      </c>
      <c r="D82" s="46" t="s">
        <v>288</v>
      </c>
      <c r="E82" s="46" t="s">
        <v>289</v>
      </c>
      <c r="F82" s="72">
        <v>1324000000</v>
      </c>
      <c r="G82" s="72">
        <v>0</v>
      </c>
      <c r="H82" s="72">
        <v>0</v>
      </c>
      <c r="I82" s="72">
        <v>0</v>
      </c>
      <c r="J82" s="72">
        <v>0</v>
      </c>
      <c r="K82" s="72">
        <v>1324000000</v>
      </c>
      <c r="L82" s="72">
        <v>0</v>
      </c>
      <c r="M82" s="72">
        <v>1324000000</v>
      </c>
      <c r="N82" s="72">
        <v>0</v>
      </c>
      <c r="O82" s="72">
        <v>0</v>
      </c>
      <c r="P82" s="72">
        <v>0</v>
      </c>
      <c r="Q82" s="72">
        <v>0</v>
      </c>
      <c r="R82" s="72">
        <v>0</v>
      </c>
      <c r="S82" s="72">
        <v>0</v>
      </c>
      <c r="T82" s="72">
        <v>0</v>
      </c>
      <c r="U82" s="72">
        <v>0</v>
      </c>
      <c r="V82" s="72">
        <v>0</v>
      </c>
      <c r="W82" s="72">
        <v>0</v>
      </c>
      <c r="X82" s="72">
        <v>0</v>
      </c>
      <c r="Y82" s="72">
        <v>0</v>
      </c>
      <c r="Z82" s="72">
        <v>0</v>
      </c>
      <c r="AC82" s="95" t="s">
        <v>233</v>
      </c>
      <c r="AD82" s="45" t="b">
        <f t="shared" si="1"/>
        <v>1</v>
      </c>
    </row>
    <row r="83" spans="1:30" x14ac:dyDescent="0.25">
      <c r="A83" s="46" t="s">
        <v>234</v>
      </c>
      <c r="B83" s="46" t="s">
        <v>250</v>
      </c>
      <c r="C83" s="46" t="s">
        <v>53</v>
      </c>
      <c r="D83" s="46" t="s">
        <v>288</v>
      </c>
      <c r="E83" s="46" t="s">
        <v>289</v>
      </c>
      <c r="F83" s="72">
        <v>3676000000</v>
      </c>
      <c r="G83" s="72">
        <v>0</v>
      </c>
      <c r="H83" s="72">
        <v>0</v>
      </c>
      <c r="I83" s="72">
        <v>0</v>
      </c>
      <c r="J83" s="72">
        <v>0</v>
      </c>
      <c r="K83" s="72">
        <v>3676000000</v>
      </c>
      <c r="L83" s="72">
        <v>0</v>
      </c>
      <c r="M83" s="72">
        <v>3676000000</v>
      </c>
      <c r="N83" s="72">
        <v>0</v>
      </c>
      <c r="O83" s="72">
        <v>0</v>
      </c>
      <c r="P83" s="72">
        <v>0</v>
      </c>
      <c r="Q83" s="72">
        <v>0</v>
      </c>
      <c r="R83" s="72">
        <v>0</v>
      </c>
      <c r="S83" s="72">
        <v>0</v>
      </c>
      <c r="T83" s="72">
        <v>0</v>
      </c>
      <c r="U83" s="72">
        <v>0</v>
      </c>
      <c r="V83" s="72">
        <v>0</v>
      </c>
      <c r="W83" s="72">
        <v>0</v>
      </c>
      <c r="X83" s="72">
        <v>0</v>
      </c>
      <c r="Y83" s="72">
        <v>0</v>
      </c>
      <c r="Z83" s="72">
        <v>0</v>
      </c>
      <c r="AC83" s="95" t="s">
        <v>234</v>
      </c>
      <c r="AD83" s="45" t="b">
        <f t="shared" si="1"/>
        <v>1</v>
      </c>
    </row>
    <row r="84" spans="1:30" x14ac:dyDescent="0.25">
      <c r="A84" s="46" t="s">
        <v>238</v>
      </c>
      <c r="B84" s="46" t="s">
        <v>114</v>
      </c>
      <c r="C84" s="46" t="s">
        <v>53</v>
      </c>
      <c r="D84" s="46" t="s">
        <v>288</v>
      </c>
      <c r="E84" s="46" t="s">
        <v>289</v>
      </c>
      <c r="F84" s="72">
        <v>1500000000</v>
      </c>
      <c r="G84" s="72">
        <v>0</v>
      </c>
      <c r="H84" s="72">
        <v>0</v>
      </c>
      <c r="I84" s="72">
        <v>0</v>
      </c>
      <c r="J84" s="72">
        <v>0</v>
      </c>
      <c r="K84" s="72">
        <v>1500000000</v>
      </c>
      <c r="L84" s="72">
        <v>1500000000</v>
      </c>
      <c r="M84" s="72">
        <v>0</v>
      </c>
      <c r="N84" s="72">
        <v>0</v>
      </c>
      <c r="O84" s="72">
        <v>0</v>
      </c>
      <c r="P84" s="72">
        <v>0</v>
      </c>
      <c r="Q84" s="72">
        <v>0</v>
      </c>
      <c r="R84" s="72">
        <v>0</v>
      </c>
      <c r="S84" s="72">
        <v>0</v>
      </c>
      <c r="T84" s="72">
        <v>0</v>
      </c>
      <c r="U84" s="72">
        <v>0</v>
      </c>
      <c r="V84" s="72">
        <v>0</v>
      </c>
      <c r="W84" s="72">
        <v>0</v>
      </c>
      <c r="X84" s="72">
        <v>0</v>
      </c>
      <c r="Y84" s="72">
        <v>0</v>
      </c>
      <c r="Z84" s="72">
        <v>0</v>
      </c>
      <c r="AC84" s="95" t="s">
        <v>238</v>
      </c>
      <c r="AD84" s="45" t="b">
        <f t="shared" si="1"/>
        <v>1</v>
      </c>
    </row>
    <row r="85" spans="1:30" x14ac:dyDescent="0.25">
      <c r="A85" s="46" t="s">
        <v>241</v>
      </c>
      <c r="B85" s="46" t="s">
        <v>62</v>
      </c>
      <c r="C85" s="46" t="s">
        <v>53</v>
      </c>
      <c r="D85" s="46" t="s">
        <v>288</v>
      </c>
      <c r="E85" s="46" t="s">
        <v>289</v>
      </c>
      <c r="F85" s="72">
        <v>25000000</v>
      </c>
      <c r="G85" s="72">
        <v>0</v>
      </c>
      <c r="H85" s="72">
        <v>0</v>
      </c>
      <c r="I85" s="72">
        <v>0</v>
      </c>
      <c r="J85" s="72">
        <v>0</v>
      </c>
      <c r="K85" s="72">
        <v>25000000</v>
      </c>
      <c r="L85" s="72">
        <v>0</v>
      </c>
      <c r="M85" s="72">
        <v>25000000</v>
      </c>
      <c r="N85" s="72">
        <v>0</v>
      </c>
      <c r="O85" s="72">
        <v>0</v>
      </c>
      <c r="P85" s="72">
        <v>0</v>
      </c>
      <c r="Q85" s="72">
        <v>0</v>
      </c>
      <c r="R85" s="72">
        <v>0</v>
      </c>
      <c r="S85" s="72">
        <v>0</v>
      </c>
      <c r="T85" s="72">
        <v>0</v>
      </c>
      <c r="U85" s="72">
        <v>0</v>
      </c>
      <c r="V85" s="72">
        <v>0</v>
      </c>
      <c r="W85" s="72">
        <v>0</v>
      </c>
      <c r="X85" s="72">
        <v>0</v>
      </c>
      <c r="Y85" s="72">
        <v>0</v>
      </c>
      <c r="Z85" s="72">
        <v>0</v>
      </c>
      <c r="AC85" s="95" t="s">
        <v>241</v>
      </c>
      <c r="AD85" s="45" t="b">
        <f t="shared" si="1"/>
        <v>1</v>
      </c>
    </row>
    <row r="86" spans="1:30" x14ac:dyDescent="0.25">
      <c r="A86" s="46" t="s">
        <v>242</v>
      </c>
      <c r="B86" s="46" t="s">
        <v>63</v>
      </c>
      <c r="C86" s="46" t="s">
        <v>53</v>
      </c>
      <c r="D86" s="46" t="s">
        <v>288</v>
      </c>
      <c r="E86" s="46" t="s">
        <v>289</v>
      </c>
      <c r="F86" s="72">
        <v>1475000000</v>
      </c>
      <c r="G86" s="72">
        <v>0</v>
      </c>
      <c r="H86" s="72">
        <v>0</v>
      </c>
      <c r="I86" s="72">
        <v>0</v>
      </c>
      <c r="J86" s="72">
        <v>0</v>
      </c>
      <c r="K86" s="72">
        <v>1475000000</v>
      </c>
      <c r="L86" s="72">
        <v>0</v>
      </c>
      <c r="M86" s="72">
        <v>1475000000</v>
      </c>
      <c r="N86" s="72">
        <v>0</v>
      </c>
      <c r="O86" s="72">
        <v>0</v>
      </c>
      <c r="P86" s="72">
        <v>0</v>
      </c>
      <c r="Q86" s="72">
        <v>0</v>
      </c>
      <c r="R86" s="72">
        <v>0</v>
      </c>
      <c r="S86" s="72">
        <v>0</v>
      </c>
      <c r="T86" s="72">
        <v>0</v>
      </c>
      <c r="U86" s="72">
        <v>0</v>
      </c>
      <c r="V86" s="72">
        <v>0</v>
      </c>
      <c r="W86" s="72">
        <v>0</v>
      </c>
      <c r="X86" s="72">
        <v>0</v>
      </c>
      <c r="Y86" s="72">
        <v>0</v>
      </c>
      <c r="Z86" s="72">
        <v>0</v>
      </c>
      <c r="AC86" s="95" t="s">
        <v>242</v>
      </c>
      <c r="AD86" s="45" t="b">
        <f t="shared" si="1"/>
        <v>1</v>
      </c>
    </row>
    <row r="87" spans="1:30" x14ac:dyDescent="0.25">
      <c r="AC87" s="45"/>
    </row>
    <row r="90" spans="1:30" ht="15.75" thickBot="1" x14ac:dyDescent="0.3"/>
    <row r="91" spans="1:30" ht="15.75" thickBot="1" x14ac:dyDescent="0.3">
      <c r="B91" s="114" t="s">
        <v>295</v>
      </c>
      <c r="C91" s="115"/>
      <c r="D91" s="116"/>
    </row>
    <row r="92" spans="1:30" x14ac:dyDescent="0.25">
      <c r="B92" s="110" t="s">
        <v>293</v>
      </c>
      <c r="C92" s="111"/>
      <c r="D92" s="69">
        <f>COUNTIF(D2:D89,"Nación")</f>
        <v>85</v>
      </c>
    </row>
    <row r="93" spans="1:30" ht="15.75" thickBot="1" x14ac:dyDescent="0.3">
      <c r="B93" s="112" t="s">
        <v>294</v>
      </c>
      <c r="C93" s="113"/>
      <c r="D93" s="70">
        <v>85</v>
      </c>
    </row>
    <row r="94" spans="1:30" ht="15.75" thickBot="1" x14ac:dyDescent="0.3">
      <c r="B94" s="114" t="s">
        <v>260</v>
      </c>
      <c r="C94" s="115"/>
      <c r="D94" s="71" t="b">
        <f>D92=D93</f>
        <v>1</v>
      </c>
    </row>
    <row r="96" spans="1:30" x14ac:dyDescent="0.25">
      <c r="B96" s="31"/>
    </row>
  </sheetData>
  <mergeCells count="4">
    <mergeCell ref="B92:C92"/>
    <mergeCell ref="B93:C93"/>
    <mergeCell ref="B94:C94"/>
    <mergeCell ref="B91:D91"/>
  </mergeCells>
  <conditionalFormatting sqref="D94">
    <cfRule type="cellIs" dxfId="2" priority="3" operator="equal">
      <formula>TRUE</formula>
    </cfRule>
  </conditionalFormatting>
  <conditionalFormatting sqref="AD2:AD86">
    <cfRule type="cellIs" dxfId="1" priority="1" operator="equal">
      <formula>FALSE</formula>
    </cfRule>
    <cfRule type="cellIs" dxfId="0" priority="2" operator="equal">
      <formula>TRUE</formula>
    </cfRule>
  </conditionalFormatting>
  <pageMargins left="0.39370078740157499" right="0.39370078740157499" top="0.39370078740157499" bottom="0.68897637795275601" header="0.39370078740157499" footer="0.39370078740157499"/>
  <pageSetup paperSize="14" orientation="landscape" horizontalDpi="300" verticalDpi="300" r:id="rId1"/>
  <headerFooter alignWithMargins="0">
    <oddFooter>&amp;R&amp;"Arial,Regular"&amp;8 Página 
&amp;"-,Regular"&amp;P 
&amp;"-,Regular"de 
&amp;"-,Regular"&amp;N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INFORME</vt:lpstr>
      <vt:lpstr>HOJA TRABAJO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Hernando Quiroga Rodriguez</dc:creator>
  <cp:lastModifiedBy>Rosana Beatriz Buelvas Bechara</cp:lastModifiedBy>
  <dcterms:created xsi:type="dcterms:W3CDTF">2024-09-05T20:30:12Z</dcterms:created>
  <dcterms:modified xsi:type="dcterms:W3CDTF">2025-08-01T15:27:22Z</dcterms:modified>
</cp:coreProperties>
</file>