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"/>
    </mc:Choice>
  </mc:AlternateContent>
  <xr:revisionPtr revIDLastSave="1" documentId="14_{9A744CCA-54A2-4142-B9B9-0FCA27AA1E16}" xr6:coauthVersionLast="47" xr6:coauthVersionMax="47" xr10:uidLastSave="{91AEBB81-E306-4C99-AF7D-CFC35C29E670}"/>
  <bookViews>
    <workbookView xWindow="-2055" yWindow="-14730" windowWidth="21600" windowHeight="11295" activeTab="1" xr2:uid="{00000000-000D-0000-FFFF-FFFF00000000}"/>
  </bookViews>
  <sheets>
    <sheet name="EJECUCION ENERO 2024" sheetId="2" state="hidden" r:id="rId1"/>
    <sheet name="EJECUCION OCTUBRE  2025 " sheetId="3" r:id="rId2"/>
  </sheets>
  <definedNames>
    <definedName name="_xlnm.Print_Area" localSheetId="1">'EJECUCION OCTUBRE 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G9" i="3"/>
  <c r="E16" i="3"/>
  <c r="H16" i="3" s="1"/>
  <c r="G16" i="3"/>
  <c r="D19" i="3"/>
  <c r="L16" i="3"/>
  <c r="J16" i="3"/>
  <c r="L9" i="3"/>
  <c r="J9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E19" i="3" l="1"/>
  <c r="L19" i="3"/>
  <c r="J19" i="3"/>
  <c r="G19" i="3"/>
  <c r="H19" i="3" s="1"/>
  <c r="H9" i="3"/>
  <c r="K16" i="3"/>
  <c r="K9" i="3"/>
  <c r="M16" i="3"/>
  <c r="M9" i="3"/>
  <c r="K19" i="3" l="1"/>
  <c r="M19" i="3"/>
  <c r="I9" i="3" l="1"/>
  <c r="I19" i="3"/>
  <c r="I16" i="3"/>
  <c r="F9" i="3"/>
  <c r="F19" i="3"/>
  <c r="F16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<sst xmlns="http://schemas.openxmlformats.org/spreadsheetml/2006/main" count="93" uniqueCount="42">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</sst>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65" fontId="18" fillId="2" borderId="1" xfId="0" applyNumberFormat="1" applyFont="1" applyFill="1" applyBorder="1" applyAlignment="1">
      <alignment horizontal="center" vertical="center" wrapText="1" readingOrder="1"/>
    </xf>
    <xf numFmtId="165" fontId="18" fillId="2" borderId="6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2" t="s">
        <v>33</v>
      </c>
      <c r="B6" s="62"/>
      <c r="C6" s="6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3" t="s">
        <v>34</v>
      </c>
      <c r="E21" s="64"/>
      <c r="F21" s="64"/>
      <c r="G21" s="64"/>
      <c r="H21" s="64"/>
      <c r="I21" s="64"/>
      <c r="J21" s="64"/>
      <c r="K21" s="64"/>
      <c r="L21" s="64"/>
    </row>
    <row r="22" spans="1:46" s="1" customFormat="1" ht="17.25" hidden="1" customHeight="1" x14ac:dyDescent="0.25">
      <c r="D22" s="64"/>
      <c r="E22" s="64"/>
      <c r="F22" s="64"/>
      <c r="G22" s="64"/>
      <c r="H22" s="64"/>
      <c r="I22" s="64"/>
      <c r="J22" s="64"/>
      <c r="K22" s="64"/>
      <c r="L22" s="64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4" zoomScaleNormal="100" workbookViewId="0">
      <selection activeCell="E6" sqref="E6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8554687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65" t="s">
        <v>35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42"/>
      <c r="F7" s="1"/>
      <c r="G7" s="1"/>
      <c r="H7" s="42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4049500000</v>
      </c>
      <c r="F9" s="53">
        <f t="shared" ref="F9:I9" ca="1" si="0">SUM(F10:F17)</f>
        <v>250000000</v>
      </c>
      <c r="G9" s="53">
        <f>SUM(G10:G15)</f>
        <v>2882674560.1900001</v>
      </c>
      <c r="H9" s="54">
        <f>G9/E9</f>
        <v>0.71185938021731077</v>
      </c>
      <c r="I9" s="53">
        <f t="shared" ca="1" si="0"/>
        <v>187673925617.28</v>
      </c>
      <c r="J9" s="53">
        <f>SUM(J10:J15)</f>
        <v>2689680933.6900001</v>
      </c>
      <c r="K9" s="55">
        <f>J9/E9</f>
        <v>0.66420074915174709</v>
      </c>
      <c r="L9" s="53">
        <f>SUM(L10:L15)</f>
        <v>2689680933.6900001</v>
      </c>
      <c r="M9" s="55">
        <f>L9/E9</f>
        <v>0.66420074915174709</v>
      </c>
    </row>
    <row r="10" spans="1:46" x14ac:dyDescent="0.25">
      <c r="A10" s="45" t="s">
        <v>3</v>
      </c>
      <c r="B10" s="46" t="s">
        <v>4</v>
      </c>
      <c r="C10" s="47" t="s">
        <v>5</v>
      </c>
      <c r="D10" s="56">
        <v>1569000000</v>
      </c>
      <c r="E10" s="58">
        <v>1569500000</v>
      </c>
      <c r="F10" s="59">
        <v>0</v>
      </c>
      <c r="G10" s="58">
        <v>1183858348</v>
      </c>
      <c r="H10" s="48">
        <f>+G10/E10</f>
        <v>0.75429012296909848</v>
      </c>
      <c r="I10" s="56">
        <f>+E10-G10</f>
        <v>385641652</v>
      </c>
      <c r="J10" s="58">
        <v>1183858348</v>
      </c>
      <c r="K10" s="48">
        <f t="shared" ref="K10:K17" si="1">J10/E10</f>
        <v>0.75429012296909848</v>
      </c>
      <c r="L10" s="56">
        <v>1183858348</v>
      </c>
      <c r="M10" s="48">
        <f t="shared" ref="M10:M17" si="2">L10/E10</f>
        <v>0.75429012296909848</v>
      </c>
    </row>
    <row r="11" spans="1:46" x14ac:dyDescent="0.25">
      <c r="A11" s="45" t="s">
        <v>6</v>
      </c>
      <c r="B11" s="46" t="s">
        <v>4</v>
      </c>
      <c r="C11" s="47" t="s">
        <v>7</v>
      </c>
      <c r="D11" s="56">
        <v>587000000</v>
      </c>
      <c r="E11" s="58">
        <v>591500000</v>
      </c>
      <c r="F11" s="59">
        <v>0</v>
      </c>
      <c r="G11" s="58">
        <v>467587896</v>
      </c>
      <c r="H11" s="48">
        <f t="shared" ref="H11:H17" si="3">+G11/E11</f>
        <v>0.79051208114961957</v>
      </c>
      <c r="I11" s="56">
        <f t="shared" ref="I11:I17" si="4">+E11-G11</f>
        <v>123912104</v>
      </c>
      <c r="J11" s="58">
        <v>467587896</v>
      </c>
      <c r="K11" s="48">
        <f t="shared" si="1"/>
        <v>0.79051208114961957</v>
      </c>
      <c r="L11" s="56">
        <v>467587896</v>
      </c>
      <c r="M11" s="48">
        <f t="shared" si="2"/>
        <v>0.79051208114961957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56">
        <v>86000000</v>
      </c>
      <c r="E12" s="58">
        <v>201550436</v>
      </c>
      <c r="F12" s="59">
        <v>0</v>
      </c>
      <c r="G12" s="58">
        <v>145729976</v>
      </c>
      <c r="H12" s="48">
        <f t="shared" si="3"/>
        <v>0.72304470728110948</v>
      </c>
      <c r="I12" s="56">
        <f t="shared" si="4"/>
        <v>55820460</v>
      </c>
      <c r="J12" s="58">
        <v>145729976</v>
      </c>
      <c r="K12" s="48">
        <f t="shared" si="1"/>
        <v>0.72304470728110948</v>
      </c>
      <c r="L12" s="56">
        <v>145729976</v>
      </c>
      <c r="M12" s="48">
        <f t="shared" si="2"/>
        <v>0.72304470728110948</v>
      </c>
    </row>
    <row r="13" spans="1:46" x14ac:dyDescent="0.25">
      <c r="A13" s="45" t="s">
        <v>10</v>
      </c>
      <c r="B13" s="46" t="s">
        <v>4</v>
      </c>
      <c r="C13" s="47" t="s">
        <v>37</v>
      </c>
      <c r="D13" s="56">
        <v>1725000000</v>
      </c>
      <c r="E13" s="58">
        <v>1623949564</v>
      </c>
      <c r="F13" s="56">
        <v>250000000</v>
      </c>
      <c r="G13" s="58">
        <v>1077868707.1900001</v>
      </c>
      <c r="H13" s="48">
        <f t="shared" si="3"/>
        <v>0.66373287144156656</v>
      </c>
      <c r="I13" s="56">
        <f t="shared" si="4"/>
        <v>546080856.80999994</v>
      </c>
      <c r="J13" s="58">
        <v>884875080.69000006</v>
      </c>
      <c r="K13" s="48">
        <f t="shared" si="1"/>
        <v>0.54489074064002152</v>
      </c>
      <c r="L13" s="56">
        <v>884875080.69000006</v>
      </c>
      <c r="M13" s="48">
        <f t="shared" si="2"/>
        <v>0.54489074064002152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56">
        <v>53000000</v>
      </c>
      <c r="E14" s="58">
        <v>53000000</v>
      </c>
      <c r="F14" s="59">
        <v>0</v>
      </c>
      <c r="G14" s="58">
        <v>0</v>
      </c>
      <c r="H14" s="48">
        <f t="shared" si="3"/>
        <v>0</v>
      </c>
      <c r="I14" s="56">
        <f t="shared" si="4"/>
        <v>53000000</v>
      </c>
      <c r="J14" s="58">
        <v>0</v>
      </c>
      <c r="K14" s="48">
        <f t="shared" si="1"/>
        <v>0</v>
      </c>
      <c r="L14" s="56">
        <v>0</v>
      </c>
      <c r="M14" s="48">
        <f t="shared" si="2"/>
        <v>0</v>
      </c>
    </row>
    <row r="15" spans="1:46" ht="15.75" thickBot="1" x14ac:dyDescent="0.3">
      <c r="A15" s="49" t="s">
        <v>13</v>
      </c>
      <c r="B15" s="50" t="s">
        <v>14</v>
      </c>
      <c r="C15" s="51" t="s">
        <v>15</v>
      </c>
      <c r="D15" s="57">
        <v>10000000</v>
      </c>
      <c r="E15" s="58">
        <v>10000000</v>
      </c>
      <c r="F15" s="60">
        <v>0</v>
      </c>
      <c r="G15" s="58">
        <v>7629633</v>
      </c>
      <c r="H15" s="52">
        <f t="shared" si="3"/>
        <v>0.76296330000000001</v>
      </c>
      <c r="I15" s="57">
        <f t="shared" si="4"/>
        <v>2370367</v>
      </c>
      <c r="J15" s="58">
        <v>7629633</v>
      </c>
      <c r="K15" s="52">
        <f t="shared" si="1"/>
        <v>0.76296330000000001</v>
      </c>
      <c r="L15" s="56">
        <v>7629633</v>
      </c>
      <c r="M15" s="52">
        <f t="shared" si="2"/>
        <v>0.76296330000000001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3">
        <f>SUM(G17)</f>
        <v>184861275196</v>
      </c>
      <c r="H16" s="54">
        <f>G16/E16</f>
        <v>1</v>
      </c>
      <c r="I16" s="53">
        <f t="shared" ca="1" si="5"/>
        <v>187673925617.28</v>
      </c>
      <c r="J16" s="53">
        <f>SUM(J17)</f>
        <v>184861275196</v>
      </c>
      <c r="K16" s="55">
        <f>J16/E16</f>
        <v>1</v>
      </c>
      <c r="L16" s="53">
        <f>SUM(L17)</f>
        <v>184861275196</v>
      </c>
      <c r="M16" s="55">
        <f>L16/E16</f>
        <v>1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58">
        <v>184861275196</v>
      </c>
      <c r="E17" s="58">
        <v>184861275196</v>
      </c>
      <c r="F17" s="58"/>
      <c r="G17" s="58">
        <v>184861275196</v>
      </c>
      <c r="H17" s="11">
        <f t="shared" si="3"/>
        <v>1</v>
      </c>
      <c r="I17" s="11">
        <f t="shared" si="4"/>
        <v>0</v>
      </c>
      <c r="J17" s="58">
        <v>184861275196</v>
      </c>
      <c r="K17" s="11">
        <f t="shared" si="1"/>
        <v>1</v>
      </c>
      <c r="L17" s="58">
        <v>184861275196</v>
      </c>
      <c r="M17" s="11">
        <f t="shared" si="2"/>
        <v>1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188910775196</v>
      </c>
      <c r="F19" s="40">
        <f t="shared" ref="F19:I19" ca="1" si="6">+F9</f>
        <v>250000000</v>
      </c>
      <c r="G19" s="40">
        <f>+G9+G16</f>
        <v>187743949756.19</v>
      </c>
      <c r="H19" s="41">
        <f>+G19/E19</f>
        <v>0.99382340452205875</v>
      </c>
      <c r="I19" s="40">
        <f t="shared" ca="1" si="6"/>
        <v>187673925617.28</v>
      </c>
      <c r="J19" s="40">
        <f>+J9+J16</f>
        <v>187550956129.69</v>
      </c>
      <c r="K19" s="41">
        <f>+J19/E19</f>
        <v>0.99280179193114237</v>
      </c>
      <c r="L19" s="40">
        <f>+L9+L16</f>
        <v>187550956129.69</v>
      </c>
      <c r="M19" s="41">
        <f>+L19/E19</f>
        <v>0.99280179193114237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6" t="s">
        <v>39</v>
      </c>
      <c r="E21" s="67"/>
      <c r="F21" s="67"/>
      <c r="G21" s="67"/>
      <c r="H21" s="67"/>
      <c r="I21" s="67"/>
      <c r="J21" s="67"/>
      <c r="K21" s="67"/>
      <c r="L21" s="67"/>
    </row>
    <row r="22" spans="1:46" s="1" customFormat="1" ht="17.25" hidden="1" customHeight="1" x14ac:dyDescent="0.25">
      <c r="D22" s="67"/>
      <c r="E22" s="67"/>
      <c r="F22" s="67"/>
      <c r="G22" s="67"/>
      <c r="H22" s="67"/>
      <c r="I22" s="67"/>
      <c r="J22" s="67"/>
      <c r="K22" s="67"/>
      <c r="L22" s="67"/>
    </row>
    <row r="23" spans="1:46" s="1" customFormat="1" ht="15" customHeight="1" x14ac:dyDescent="0.25">
      <c r="D23" s="68" t="s">
        <v>40</v>
      </c>
      <c r="E23" s="69"/>
      <c r="F23" s="69"/>
      <c r="G23" s="69"/>
      <c r="H23" s="69"/>
      <c r="I23" s="69"/>
      <c r="J23" s="69"/>
      <c r="K23" s="69"/>
      <c r="L23" s="69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G7nEJOu7pJbfKEsm6jFdunsfF0RpSbdQ94Q0aZoSFcMhQNjotZgyPzq1yLzz5uUrzXdqHDkU62Nv44H7NM7Etg==" saltValue="pEQqhHgyLqUMIy9jS/5d2g==" spinCount="100000" sheet="1" objects="1" scenarios="1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OCTUBRE  2025 </vt:lpstr>
      <vt:lpstr>'EJECUCION OCTUBRE 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2025-12-03T16:37:15Z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