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C Modificaciones al presupuesto\"/>
    </mc:Choice>
  </mc:AlternateContent>
  <xr:revisionPtr revIDLastSave="0" documentId="13_ncr:1_{74F937F0-5B50-434E-9FBF-F71394C9448D}" xr6:coauthVersionLast="47" xr6:coauthVersionMax="47" xr10:uidLastSave="{00000000-0000-0000-0000-000000000000}"/>
  <bookViews>
    <workbookView xWindow="-108" yWindow="-108" windowWidth="23256" windowHeight="13896" xr2:uid="{0DB4FD73-0571-40BD-90F0-3FAF414DB10C}"/>
  </bookViews>
  <sheets>
    <sheet name="INFORME" sheetId="4" r:id="rId1"/>
    <sheet name="HOJA TRABAJO" sheetId="9" state="hidden" r:id="rId2"/>
    <sheet name="INSTRUCCIONES" sheetId="1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4" l="1"/>
  <c r="I44" i="4" s="1"/>
  <c r="G43" i="4"/>
  <c r="I43" i="4" s="1"/>
  <c r="F42" i="4"/>
  <c r="C46" i="4"/>
  <c r="C45" i="4"/>
  <c r="C42" i="4" s="1"/>
  <c r="D95" i="9"/>
  <c r="D97" i="9" s="1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G97" i="4"/>
  <c r="H97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H34" i="4"/>
  <c r="G34" i="4"/>
  <c r="E34" i="4"/>
  <c r="D34" i="4"/>
  <c r="C34" i="4"/>
  <c r="C123" i="4"/>
  <c r="D123" i="4"/>
  <c r="E123" i="4"/>
  <c r="G123" i="4"/>
  <c r="H123" i="4"/>
  <c r="AD2" i="9"/>
  <c r="C137" i="4"/>
  <c r="C136" i="4"/>
  <c r="C134" i="4" s="1"/>
  <c r="C129" i="4"/>
  <c r="C127" i="4" s="1"/>
  <c r="C128" i="4"/>
  <c r="C126" i="4" s="1"/>
  <c r="C122" i="4"/>
  <c r="C121" i="4" s="1"/>
  <c r="C120" i="4" s="1"/>
  <c r="C119" i="4" s="1"/>
  <c r="C118" i="4"/>
  <c r="C117" i="4"/>
  <c r="C115" i="4" s="1"/>
  <c r="C109" i="4"/>
  <c r="C108" i="4"/>
  <c r="C106" i="4"/>
  <c r="C103" i="4"/>
  <c r="C102" i="4" s="1"/>
  <c r="C101" i="4"/>
  <c r="C96" i="4"/>
  <c r="C93" i="4"/>
  <c r="C92" i="4"/>
  <c r="C87" i="4"/>
  <c r="C86" i="4"/>
  <c r="C85" i="4"/>
  <c r="C84" i="4"/>
  <c r="C83" i="4"/>
  <c r="C82" i="4"/>
  <c r="C80" i="4"/>
  <c r="C79" i="4"/>
  <c r="C78" i="4"/>
  <c r="C77" i="4"/>
  <c r="C76" i="4"/>
  <c r="C75" i="4"/>
  <c r="C73" i="4"/>
  <c r="C72" i="4"/>
  <c r="C71" i="4"/>
  <c r="C69" i="4"/>
  <c r="C68" i="4"/>
  <c r="C67" i="4"/>
  <c r="C66" i="4"/>
  <c r="C65" i="4"/>
  <c r="C64" i="4"/>
  <c r="C62" i="4"/>
  <c r="C59" i="4"/>
  <c r="C58" i="4"/>
  <c r="C57" i="4"/>
  <c r="C55" i="4"/>
  <c r="C54" i="4"/>
  <c r="C53" i="4"/>
  <c r="C52" i="4"/>
  <c r="C50" i="4"/>
  <c r="C41" i="4"/>
  <c r="C36" i="4"/>
  <c r="C35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37" i="4"/>
  <c r="H135" i="4" s="1"/>
  <c r="H136" i="4"/>
  <c r="H134" i="4" s="1"/>
  <c r="H129" i="4"/>
  <c r="H127" i="4" s="1"/>
  <c r="H128" i="4"/>
  <c r="H126" i="4" s="1"/>
  <c r="H122" i="4"/>
  <c r="H121" i="4" s="1"/>
  <c r="H120" i="4" s="1"/>
  <c r="H118" i="4"/>
  <c r="H116" i="4" s="1"/>
  <c r="H117" i="4"/>
  <c r="H115" i="4" s="1"/>
  <c r="H109" i="4"/>
  <c r="H108" i="4"/>
  <c r="H106" i="4"/>
  <c r="H105" i="4" s="1"/>
  <c r="G103" i="4"/>
  <c r="G102" i="4" s="1"/>
  <c r="H103" i="4"/>
  <c r="H102" i="4" s="1"/>
  <c r="H101" i="4"/>
  <c r="H100" i="4" s="1"/>
  <c r="H99" i="4" s="1"/>
  <c r="H96" i="4"/>
  <c r="H93" i="4"/>
  <c r="H92" i="4"/>
  <c r="H87" i="4"/>
  <c r="H86" i="4"/>
  <c r="H85" i="4"/>
  <c r="H84" i="4"/>
  <c r="H83" i="4"/>
  <c r="H82" i="4"/>
  <c r="H80" i="4"/>
  <c r="H79" i="4"/>
  <c r="H78" i="4"/>
  <c r="H77" i="4"/>
  <c r="H76" i="4"/>
  <c r="H75" i="4"/>
  <c r="H73" i="4"/>
  <c r="H72" i="4"/>
  <c r="H71" i="4"/>
  <c r="H69" i="4"/>
  <c r="H68" i="4"/>
  <c r="H67" i="4"/>
  <c r="H66" i="4"/>
  <c r="H65" i="4"/>
  <c r="H64" i="4"/>
  <c r="H62" i="4"/>
  <c r="H61" i="4" s="1"/>
  <c r="H59" i="4"/>
  <c r="H58" i="4"/>
  <c r="H57" i="4"/>
  <c r="H55" i="4"/>
  <c r="H54" i="4"/>
  <c r="H53" i="4"/>
  <c r="H52" i="4"/>
  <c r="H50" i="4"/>
  <c r="H49" i="4" s="1"/>
  <c r="H46" i="4"/>
  <c r="H45" i="4"/>
  <c r="H41" i="4"/>
  <c r="H40" i="4" s="1"/>
  <c r="H36" i="4"/>
  <c r="H35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3" i="4"/>
  <c r="G108" i="4"/>
  <c r="G86" i="4"/>
  <c r="G137" i="4"/>
  <c r="G135" i="4" s="1"/>
  <c r="G136" i="4"/>
  <c r="G134" i="4" s="1"/>
  <c r="G129" i="4"/>
  <c r="G127" i="4" s="1"/>
  <c r="G128" i="4"/>
  <c r="G126" i="4" s="1"/>
  <c r="G122" i="4"/>
  <c r="G121" i="4" s="1"/>
  <c r="G118" i="4"/>
  <c r="G116" i="4" s="1"/>
  <c r="G117" i="4"/>
  <c r="G115" i="4" s="1"/>
  <c r="G109" i="4"/>
  <c r="G106" i="4"/>
  <c r="G105" i="4" s="1"/>
  <c r="G101" i="4"/>
  <c r="G100" i="4" s="1"/>
  <c r="G99" i="4" s="1"/>
  <c r="G96" i="4"/>
  <c r="G93" i="4"/>
  <c r="G92" i="4"/>
  <c r="G87" i="4"/>
  <c r="G85" i="4"/>
  <c r="G84" i="4"/>
  <c r="G82" i="4"/>
  <c r="G80" i="4"/>
  <c r="G79" i="4"/>
  <c r="G78" i="4"/>
  <c r="G77" i="4"/>
  <c r="G76" i="4"/>
  <c r="G75" i="4"/>
  <c r="G73" i="4"/>
  <c r="G72" i="4"/>
  <c r="G71" i="4"/>
  <c r="G69" i="4"/>
  <c r="G68" i="4"/>
  <c r="G67" i="4"/>
  <c r="G66" i="4"/>
  <c r="G65" i="4"/>
  <c r="G64" i="4"/>
  <c r="G62" i="4"/>
  <c r="G61" i="4" s="1"/>
  <c r="G59" i="4"/>
  <c r="G58" i="4"/>
  <c r="G57" i="4"/>
  <c r="G55" i="4"/>
  <c r="G54" i="4"/>
  <c r="G53" i="4"/>
  <c r="G52" i="4"/>
  <c r="G50" i="4"/>
  <c r="G49" i="4" s="1"/>
  <c r="G46" i="4"/>
  <c r="G45" i="4"/>
  <c r="G42" i="4" s="1"/>
  <c r="G41" i="4"/>
  <c r="G40" i="4" s="1"/>
  <c r="G31" i="4"/>
  <c r="G32" i="4"/>
  <c r="G33" i="4"/>
  <c r="G35" i="4"/>
  <c r="G36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37" i="4"/>
  <c r="E135" i="4" s="1"/>
  <c r="E136" i="4"/>
  <c r="E134" i="4" s="1"/>
  <c r="E129" i="4"/>
  <c r="E127" i="4" s="1"/>
  <c r="E128" i="4"/>
  <c r="E126" i="4" s="1"/>
  <c r="E122" i="4"/>
  <c r="E121" i="4" s="1"/>
  <c r="E120" i="4" s="1"/>
  <c r="E118" i="4"/>
  <c r="E116" i="4" s="1"/>
  <c r="E117" i="4"/>
  <c r="E115" i="4" s="1"/>
  <c r="E109" i="4"/>
  <c r="E108" i="4"/>
  <c r="E106" i="4"/>
  <c r="E105" i="4" s="1"/>
  <c r="D101" i="4"/>
  <c r="D100" i="4" s="1"/>
  <c r="D99" i="4" s="1"/>
  <c r="E101" i="4"/>
  <c r="E100" i="4" s="1"/>
  <c r="E99" i="4" s="1"/>
  <c r="E96" i="4"/>
  <c r="E95" i="4" s="1"/>
  <c r="E94" i="4" s="1"/>
  <c r="E93" i="4"/>
  <c r="E92" i="4"/>
  <c r="E87" i="4"/>
  <c r="E86" i="4"/>
  <c r="E85" i="4"/>
  <c r="E84" i="4"/>
  <c r="E83" i="4"/>
  <c r="E82" i="4"/>
  <c r="E80" i="4"/>
  <c r="E79" i="4"/>
  <c r="E78" i="4"/>
  <c r="E77" i="4"/>
  <c r="E76" i="4"/>
  <c r="E75" i="4"/>
  <c r="E73" i="4"/>
  <c r="E72" i="4"/>
  <c r="E71" i="4"/>
  <c r="E69" i="4"/>
  <c r="E68" i="4"/>
  <c r="E67" i="4"/>
  <c r="E66" i="4"/>
  <c r="E65" i="4"/>
  <c r="E64" i="4"/>
  <c r="E62" i="4"/>
  <c r="E61" i="4" s="1"/>
  <c r="E59" i="4"/>
  <c r="E58" i="4"/>
  <c r="E57" i="4"/>
  <c r="E55" i="4"/>
  <c r="E54" i="4"/>
  <c r="E53" i="4"/>
  <c r="E52" i="4"/>
  <c r="E50" i="4"/>
  <c r="E49" i="4" s="1"/>
  <c r="E46" i="4"/>
  <c r="E45" i="4"/>
  <c r="E42" i="4" s="1"/>
  <c r="E41" i="4"/>
  <c r="E40" i="4" s="1"/>
  <c r="D137" i="4"/>
  <c r="D136" i="4"/>
  <c r="D129" i="4"/>
  <c r="D128" i="4"/>
  <c r="D122" i="4"/>
  <c r="D118" i="4"/>
  <c r="D117" i="4"/>
  <c r="D109" i="4"/>
  <c r="D108" i="4"/>
  <c r="D106" i="4"/>
  <c r="D105" i="4" s="1"/>
  <c r="D96" i="4"/>
  <c r="D95" i="4" s="1"/>
  <c r="D94" i="4" s="1"/>
  <c r="D93" i="4"/>
  <c r="D92" i="4"/>
  <c r="D87" i="4"/>
  <c r="D86" i="4"/>
  <c r="D85" i="4"/>
  <c r="D84" i="4"/>
  <c r="D83" i="4"/>
  <c r="D82" i="4"/>
  <c r="D80" i="4"/>
  <c r="D79" i="4"/>
  <c r="D78" i="4"/>
  <c r="D77" i="4"/>
  <c r="D76" i="4"/>
  <c r="D75" i="4"/>
  <c r="D73" i="4"/>
  <c r="D72" i="4"/>
  <c r="D71" i="4"/>
  <c r="D69" i="4"/>
  <c r="D68" i="4"/>
  <c r="D67" i="4"/>
  <c r="D66" i="4"/>
  <c r="D65" i="4"/>
  <c r="D64" i="4"/>
  <c r="D62" i="4"/>
  <c r="D61" i="4" s="1"/>
  <c r="D59" i="4"/>
  <c r="D58" i="4"/>
  <c r="D57" i="4"/>
  <c r="D55" i="4"/>
  <c r="D54" i="4"/>
  <c r="D53" i="4"/>
  <c r="D52" i="4"/>
  <c r="D50" i="4"/>
  <c r="D46" i="4"/>
  <c r="D45" i="4"/>
  <c r="D42" i="4" s="1"/>
  <c r="D41" i="4"/>
  <c r="D40" i="4" s="1"/>
  <c r="E31" i="4"/>
  <c r="E32" i="4"/>
  <c r="E33" i="4"/>
  <c r="E35" i="4"/>
  <c r="E36" i="4"/>
  <c r="E30" i="4"/>
  <c r="D31" i="4"/>
  <c r="D32" i="4"/>
  <c r="D33" i="4"/>
  <c r="D35" i="4"/>
  <c r="D36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134" i="4"/>
  <c r="F135" i="4"/>
  <c r="F126" i="4"/>
  <c r="F127" i="4"/>
  <c r="F121" i="4"/>
  <c r="F120" i="4" s="1"/>
  <c r="F119" i="4" s="1"/>
  <c r="F115" i="4"/>
  <c r="F116" i="4"/>
  <c r="F107" i="4"/>
  <c r="F105" i="4"/>
  <c r="D102" i="4"/>
  <c r="E102" i="4"/>
  <c r="F102" i="4"/>
  <c r="F100" i="4"/>
  <c r="F99" i="4" s="1"/>
  <c r="F95" i="4"/>
  <c r="F94" i="4" s="1"/>
  <c r="F81" i="4"/>
  <c r="F74" i="4"/>
  <c r="F70" i="4"/>
  <c r="F63" i="4"/>
  <c r="F61" i="4"/>
  <c r="F56" i="4"/>
  <c r="F51" i="4"/>
  <c r="F49" i="4"/>
  <c r="F40" i="4"/>
  <c r="F20" i="4"/>
  <c r="F91" i="4"/>
  <c r="F90" i="4" s="1"/>
  <c r="F89" i="4" s="1"/>
  <c r="I45" i="4" l="1"/>
  <c r="H42" i="4"/>
  <c r="I97" i="4"/>
  <c r="G95" i="4"/>
  <c r="G94" i="4" s="1"/>
  <c r="H95" i="4"/>
  <c r="H94" i="4" s="1"/>
  <c r="H119" i="4"/>
  <c r="I34" i="4"/>
  <c r="E119" i="4"/>
  <c r="I123" i="4"/>
  <c r="G120" i="4"/>
  <c r="G119" i="4" s="1"/>
  <c r="I16" i="4"/>
  <c r="D63" i="4"/>
  <c r="I14" i="4"/>
  <c r="I19" i="4"/>
  <c r="C29" i="4"/>
  <c r="C28" i="4" s="1"/>
  <c r="I62" i="4"/>
  <c r="I82" i="4"/>
  <c r="I18" i="4"/>
  <c r="I22" i="4"/>
  <c r="I32" i="4"/>
  <c r="I83" i="4"/>
  <c r="I101" i="4"/>
  <c r="E56" i="4"/>
  <c r="I72" i="4"/>
  <c r="I96" i="4"/>
  <c r="I13" i="4"/>
  <c r="I21" i="4"/>
  <c r="I50" i="4"/>
  <c r="I27" i="4"/>
  <c r="I58" i="4"/>
  <c r="I69" i="4"/>
  <c r="I79" i="4"/>
  <c r="I92" i="4"/>
  <c r="I73" i="4"/>
  <c r="I11" i="4"/>
  <c r="I12" i="4"/>
  <c r="I30" i="4"/>
  <c r="I46" i="4"/>
  <c r="I59" i="4"/>
  <c r="I71" i="4"/>
  <c r="I80" i="4"/>
  <c r="I93" i="4"/>
  <c r="I118" i="4"/>
  <c r="E29" i="4"/>
  <c r="E28" i="4" s="1"/>
  <c r="D70" i="4"/>
  <c r="E51" i="4"/>
  <c r="E63" i="4"/>
  <c r="E81" i="4"/>
  <c r="E60" i="4" s="1"/>
  <c r="E125" i="4"/>
  <c r="E124" i="4" s="1"/>
  <c r="H20" i="4"/>
  <c r="I17" i="4"/>
  <c r="I23" i="4"/>
  <c r="I33" i="4"/>
  <c r="I53" i="4"/>
  <c r="I65" i="4"/>
  <c r="I75" i="4"/>
  <c r="I84" i="4"/>
  <c r="I24" i="4"/>
  <c r="I35" i="4"/>
  <c r="I54" i="4"/>
  <c r="I66" i="4"/>
  <c r="I76" i="4"/>
  <c r="I85" i="4"/>
  <c r="I106" i="4"/>
  <c r="I105" i="4" s="1"/>
  <c r="I64" i="4"/>
  <c r="I15" i="4"/>
  <c r="I25" i="4"/>
  <c r="I36" i="4"/>
  <c r="I55" i="4"/>
  <c r="I67" i="4"/>
  <c r="I77" i="4"/>
  <c r="I86" i="4"/>
  <c r="I108" i="4"/>
  <c r="I137" i="4"/>
  <c r="I52" i="4"/>
  <c r="I26" i="4"/>
  <c r="I41" i="4"/>
  <c r="I57" i="4"/>
  <c r="I68" i="4"/>
  <c r="I78" i="4"/>
  <c r="I87" i="4"/>
  <c r="I109" i="4"/>
  <c r="C135" i="4"/>
  <c r="C133" i="4" s="1"/>
  <c r="C132" i="4" s="1"/>
  <c r="C131" i="4" s="1"/>
  <c r="C130" i="4" s="1"/>
  <c r="I136" i="4"/>
  <c r="I134" i="4" s="1"/>
  <c r="I129" i="4"/>
  <c r="I128" i="4"/>
  <c r="I122" i="4"/>
  <c r="C116" i="4"/>
  <c r="C114" i="4" s="1"/>
  <c r="C113" i="4" s="1"/>
  <c r="I117" i="4"/>
  <c r="C107" i="4"/>
  <c r="I103" i="4"/>
  <c r="I102" i="4" s="1"/>
  <c r="I31" i="4"/>
  <c r="F133" i="4"/>
  <c r="F132" i="4" s="1"/>
  <c r="F131" i="4" s="1"/>
  <c r="F130" i="4" s="1"/>
  <c r="D81" i="4"/>
  <c r="H29" i="4"/>
  <c r="H28" i="4" s="1"/>
  <c r="D51" i="4"/>
  <c r="E74" i="4"/>
  <c r="D74" i="4"/>
  <c r="D107" i="4"/>
  <c r="D104" i="4" s="1"/>
  <c r="D98" i="4" s="1"/>
  <c r="E107" i="4"/>
  <c r="E104" i="4" s="1"/>
  <c r="E98" i="4" s="1"/>
  <c r="F114" i="4"/>
  <c r="F113" i="4" s="1"/>
  <c r="E39" i="4"/>
  <c r="E38" i="4" s="1"/>
  <c r="E91" i="4"/>
  <c r="E90" i="4" s="1"/>
  <c r="E89" i="4" s="1"/>
  <c r="E88" i="4" s="1"/>
  <c r="D56" i="4"/>
  <c r="E70" i="4"/>
  <c r="G63" i="4"/>
  <c r="D91" i="4"/>
  <c r="D90" i="4" s="1"/>
  <c r="D89" i="4" s="1"/>
  <c r="D88" i="4" s="1"/>
  <c r="H133" i="4"/>
  <c r="H132" i="4" s="1"/>
  <c r="H131" i="4" s="1"/>
  <c r="H130" i="4" s="1"/>
  <c r="H125" i="4"/>
  <c r="H124" i="4" s="1"/>
  <c r="H114" i="4"/>
  <c r="H113" i="4" s="1"/>
  <c r="H107" i="4"/>
  <c r="H104" i="4" s="1"/>
  <c r="H98" i="4" s="1"/>
  <c r="H91" i="4"/>
  <c r="H90" i="4" s="1"/>
  <c r="H89" i="4" s="1"/>
  <c r="H81" i="4"/>
  <c r="H74" i="4"/>
  <c r="H70" i="4"/>
  <c r="H63" i="4"/>
  <c r="H56" i="4"/>
  <c r="H51" i="4"/>
  <c r="H39" i="4"/>
  <c r="H38" i="4" s="1"/>
  <c r="H10" i="4"/>
  <c r="H9" i="4" s="1"/>
  <c r="G107" i="4"/>
  <c r="G104" i="4" s="1"/>
  <c r="G98" i="4" s="1"/>
  <c r="G133" i="4"/>
  <c r="G132" i="4" s="1"/>
  <c r="G131" i="4" s="1"/>
  <c r="G130" i="4" s="1"/>
  <c r="G125" i="4"/>
  <c r="G124" i="4" s="1"/>
  <c r="G114" i="4"/>
  <c r="G113" i="4" s="1"/>
  <c r="G91" i="4"/>
  <c r="G90" i="4" s="1"/>
  <c r="G89" i="4" s="1"/>
  <c r="G81" i="4"/>
  <c r="G74" i="4"/>
  <c r="G70" i="4"/>
  <c r="G56" i="4"/>
  <c r="G51" i="4"/>
  <c r="G39" i="4"/>
  <c r="G38" i="4" s="1"/>
  <c r="G29" i="4"/>
  <c r="G28" i="4" s="1"/>
  <c r="G20" i="4"/>
  <c r="G10" i="4"/>
  <c r="G9" i="4" s="1"/>
  <c r="F125" i="4"/>
  <c r="F124" i="4" s="1"/>
  <c r="F104" i="4"/>
  <c r="F98" i="4" s="1"/>
  <c r="F60" i="4"/>
  <c r="F39" i="4"/>
  <c r="F38" i="4" s="1"/>
  <c r="E114" i="4"/>
  <c r="E113" i="4" s="1"/>
  <c r="D135" i="4"/>
  <c r="D134" i="4"/>
  <c r="D126" i="4"/>
  <c r="D127" i="4"/>
  <c r="D121" i="4"/>
  <c r="D120" i="4" s="1"/>
  <c r="D119" i="4" s="1"/>
  <c r="D116" i="4"/>
  <c r="D115" i="4"/>
  <c r="D49" i="4"/>
  <c r="D39" i="4"/>
  <c r="D38" i="4" s="1"/>
  <c r="F48" i="4"/>
  <c r="E133" i="4"/>
  <c r="E132" i="4" s="1"/>
  <c r="E131" i="4" s="1"/>
  <c r="E130" i="4" s="1"/>
  <c r="D29" i="4"/>
  <c r="D28" i="4" s="1"/>
  <c r="E20" i="4"/>
  <c r="D20" i="4"/>
  <c r="E10" i="4"/>
  <c r="E9" i="4" s="1"/>
  <c r="D10" i="4"/>
  <c r="D9" i="4" s="1"/>
  <c r="F8" i="4"/>
  <c r="F7" i="4" s="1"/>
  <c r="C95" i="4"/>
  <c r="C94" i="4" s="1"/>
  <c r="C63" i="4"/>
  <c r="C40" i="4"/>
  <c r="C74" i="4"/>
  <c r="C10" i="4"/>
  <c r="C9" i="4" s="1"/>
  <c r="C51" i="4"/>
  <c r="C70" i="4"/>
  <c r="C81" i="4"/>
  <c r="C61" i="4"/>
  <c r="C105" i="4"/>
  <c r="C49" i="4"/>
  <c r="F88" i="4"/>
  <c r="C125" i="4"/>
  <c r="C124" i="4" s="1"/>
  <c r="I42" i="4" l="1"/>
  <c r="I95" i="4"/>
  <c r="I94" i="4" s="1"/>
  <c r="G88" i="4"/>
  <c r="H88" i="4"/>
  <c r="E48" i="4"/>
  <c r="D133" i="4"/>
  <c r="D132" i="4" s="1"/>
  <c r="D131" i="4" s="1"/>
  <c r="D130" i="4" s="1"/>
  <c r="C112" i="4"/>
  <c r="C111" i="4" s="1"/>
  <c r="C110" i="4" s="1"/>
  <c r="D48" i="4"/>
  <c r="E112" i="4"/>
  <c r="E111" i="4" s="1"/>
  <c r="E110" i="4" s="1"/>
  <c r="E8" i="4"/>
  <c r="E7" i="4" s="1"/>
  <c r="D60" i="4"/>
  <c r="G8" i="4"/>
  <c r="G7" i="4" s="1"/>
  <c r="C104" i="4"/>
  <c r="F112" i="4"/>
  <c r="F111" i="4" s="1"/>
  <c r="F110" i="4" s="1"/>
  <c r="G60" i="4"/>
  <c r="H8" i="4"/>
  <c r="H7" i="4" s="1"/>
  <c r="H112" i="4"/>
  <c r="H111" i="4" s="1"/>
  <c r="H110" i="4" s="1"/>
  <c r="H60" i="4"/>
  <c r="H48" i="4"/>
  <c r="G112" i="4"/>
  <c r="G111" i="4" s="1"/>
  <c r="G110" i="4" s="1"/>
  <c r="G48" i="4"/>
  <c r="I135" i="4"/>
  <c r="F47" i="4"/>
  <c r="F37" i="4" s="1"/>
  <c r="I127" i="4"/>
  <c r="I126" i="4"/>
  <c r="I121" i="4"/>
  <c r="I115" i="4"/>
  <c r="I116" i="4"/>
  <c r="D125" i="4"/>
  <c r="D124" i="4" s="1"/>
  <c r="D114" i="4"/>
  <c r="D113" i="4" s="1"/>
  <c r="D8" i="4"/>
  <c r="D7" i="4" s="1"/>
  <c r="I10" i="4"/>
  <c r="I9" i="4" s="1"/>
  <c r="I81" i="4"/>
  <c r="I49" i="4"/>
  <c r="C60" i="4"/>
  <c r="C100" i="4"/>
  <c r="C99" i="4" s="1"/>
  <c r="C39" i="4"/>
  <c r="C38" i="4" s="1"/>
  <c r="C91" i="4"/>
  <c r="C90" i="4" s="1"/>
  <c r="C89" i="4" s="1"/>
  <c r="C88" i="4" s="1"/>
  <c r="C20" i="4"/>
  <c r="C8" i="4" s="1"/>
  <c r="C7" i="4" s="1"/>
  <c r="I70" i="4"/>
  <c r="I63" i="4"/>
  <c r="C56" i="4"/>
  <c r="C48" i="4" s="1"/>
  <c r="E47" i="4" l="1"/>
  <c r="D47" i="4"/>
  <c r="D37" i="4" s="1"/>
  <c r="D6" i="4" s="1"/>
  <c r="C98" i="4"/>
  <c r="I133" i="4"/>
  <c r="H47" i="4"/>
  <c r="H37" i="4" s="1"/>
  <c r="G47" i="4"/>
  <c r="G37" i="4" s="1"/>
  <c r="G6" i="4" s="1"/>
  <c r="G5" i="4" s="1"/>
  <c r="I125" i="4"/>
  <c r="I120" i="4"/>
  <c r="I119" i="4" s="1"/>
  <c r="I114" i="4"/>
  <c r="D112" i="4"/>
  <c r="D111" i="4" s="1"/>
  <c r="D110" i="4" s="1"/>
  <c r="I61" i="4"/>
  <c r="I74" i="4"/>
  <c r="I40" i="4"/>
  <c r="I51" i="4"/>
  <c r="I20" i="4"/>
  <c r="I107" i="4"/>
  <c r="C47" i="4"/>
  <c r="C37" i="4" s="1"/>
  <c r="E37" i="4" l="1"/>
  <c r="E6" i="4" s="1"/>
  <c r="E5" i="4" s="1"/>
  <c r="H6" i="4"/>
  <c r="H5" i="4" s="1"/>
  <c r="I132" i="4"/>
  <c r="I124" i="4"/>
  <c r="I113" i="4"/>
  <c r="D5" i="4"/>
  <c r="I91" i="4"/>
  <c r="I100" i="4"/>
  <c r="I60" i="4"/>
  <c r="I39" i="4"/>
  <c r="I29" i="4"/>
  <c r="I56" i="4"/>
  <c r="I48" i="4" s="1"/>
  <c r="I104" i="4"/>
  <c r="C6" i="4"/>
  <c r="C5" i="4" s="1"/>
  <c r="F6" i="4"/>
  <c r="F5" i="4" s="1"/>
  <c r="I28" i="4" l="1"/>
  <c r="I131" i="4"/>
  <c r="I130" i="4" s="1"/>
  <c r="I112" i="4"/>
  <c r="I111" i="4" s="1"/>
  <c r="I99" i="4"/>
  <c r="I38" i="4"/>
  <c r="I90" i="4"/>
  <c r="I47" i="4"/>
  <c r="I98" i="4" l="1"/>
  <c r="I89" i="4"/>
  <c r="I110" i="4"/>
  <c r="I8" i="4"/>
  <c r="I37" i="4"/>
  <c r="I88" i="4" l="1"/>
  <c r="I7" i="4"/>
  <c r="I6" i="4" l="1"/>
  <c r="I5" i="4" s="1"/>
</calcChain>
</file>

<file path=xl/sharedStrings.xml><?xml version="1.0" encoding="utf-8"?>
<sst xmlns="http://schemas.openxmlformats.org/spreadsheetml/2006/main" count="847" uniqueCount="320">
  <si>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</si>
  <si>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</si>
  <si>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</si>
  <si>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</si>
  <si>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</si>
  <si>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</si>
  <si>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</si>
  <si>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</si>
  <si>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</si>
  <si>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</si>
  <si>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</si>
  <si>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</si>
  <si>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</si>
  <si>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</si>
  <si>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</si>
  <si>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</si>
  <si>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</si>
  <si>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</si>
  <si>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</si>
  <si>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</si>
  <si>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</si>
  <si>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</si>
  <si>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</si>
  <si>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</si>
  <si>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</si>
  <si>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</si>
  <si>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</si>
  <si>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</si>
  <si>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</si>
  <si>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</si>
  <si>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</si>
  <si>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</si>
  <si>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</si>
  <si>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</si>
  <si>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</si>
  <si>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</si>
  <si>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</si>
  <si>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</si>
  <si>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</si>
  <si>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</si>
  <si>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</si>
  <si>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</si>
  <si>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</si>
  <si>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</si>
  <si>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</si>
  <si>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</si>
  <si>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</si>
  <si>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</si>
  <si>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</si>
  <si>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</si>
  <si>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</si>
  <si>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</si>
  <si>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</si>
  <si>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</si>
  <si>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</si>
  <si>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</si>
  <si>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</si>
  <si>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</si>
  <si>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</si>
  <si>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OPTIMIZACION DE LA MEDICION DEL AVANCE EN LA IMPLEMENTACION DE LOS PDET  NACIONAL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</si>
  <si>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</si>
  <si>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</si>
  <si>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</si>
  <si>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</si>
  <si>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</si>
  <si>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FINANCIEROS</t>
  </si>
  <si>
    <t>APORTES A LA SEGURIDAD SOCIAL EN PENSIONES</t>
  </si>
  <si>
    <t>APORTES A LA SEGURIDAD SOCIAL EN SALUD</t>
  </si>
  <si>
    <t>APORTES A CAJAS DE COMPENSACIÓN FAMILIAR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</si>
  <si>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</si>
  <si>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</si>
  <si>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</si>
  <si>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</si>
  <si>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</si>
  <si>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</si>
  <si>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</si>
  <si>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</si>
  <si>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</si>
  <si>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</si>
  <si>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</si>
  <si>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</si>
  <si>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</si>
  <si>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</si>
  <si>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</si>
  <si>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</si>
  <si>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</si>
  <si>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</si>
  <si>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</si>
  <si>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</si>
  <si>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</si>
  <si>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</si>
  <si>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</si>
  <si>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</si>
  <si>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</si>
  <si>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</si>
  <si>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</si>
  <si>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</si>
  <si>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</si>
  <si>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</si>
  <si>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</si>
  <si>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</si>
  <si>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</si>
  <si>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</si>
  <si>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</si>
  <si>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</si>
  <si>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</si>
  <si>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</si>
  <si>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SERVICIO DE APOYO AL FORTALECIMIENTO DE CAPACIDADES TERRITORIALES EN LOS MUNICIPIOS PDET</t>
  </si>
  <si>
    <t>DOCUMENTOS DE SEGUIMIENTO Y PROSPECTIVA</t>
  </si>
  <si>
    <t>SERVICIOS DE INFORMACIÓN IMPLEMENTADOS</t>
  </si>
  <si>
    <t>ADQUIS. DE BYS - DOCUMENTOS DE SEGUIMIENTO Y PROSPECTIVA - OPTIMIZACIÓN DE LA MEDICION DEL AVANCE EN LA IMPLEMENTACION DE LOS PDET NACIONAL</t>
  </si>
  <si>
    <t>ADQUIS. DE BYS - SERVICIOS DE INFORMACIÓN IMPLEMENTADOS - OPTIMIZACIÓN DE LA MEDICION DEL AVANCE EN LA IMPLEMENTACION DE LOS PDET NACIONAL</t>
  </si>
  <si>
    <t>SERVICIO DE APOYO FINANCIERO PARA LA IMPLEMENTACIÓN DE PROYECTOS</t>
  </si>
  <si>
    <t>FORTALECIMIENTO Y APOYO A LA GESTIÓN INSTITUCIONAL DEL SECTOR PRESIDENCIA</t>
  </si>
  <si>
    <t>5. CONVERGENCIA REGIONAL / B. ENTIDADES PÚBLICAS TERRITORIALES Y NACIONALES FORTALECIDAS</t>
  </si>
  <si>
    <t>DOCUMENTOS DE LINEAMIENTOS TÉCNICOS</t>
  </si>
  <si>
    <t>SERVICIOS TECNOLÓGICOS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</si>
  <si>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</si>
  <si>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</si>
  <si>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</si>
  <si>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</si>
  <si>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</si>
  <si>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</si>
  <si>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</si>
  <si>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</si>
  <si>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</si>
  <si>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</si>
  <si>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</si>
  <si>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</si>
  <si>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</si>
  <si>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</si>
  <si>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</si>
  <si>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</si>
  <si>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</si>
  <si>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</si>
  <si>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</si>
  <si>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</si>
  <si>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</si>
  <si>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</si>
  <si>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</si>
  <si>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</si>
  <si>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</si>
  <si>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</si>
  <si>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</si>
  <si>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</si>
  <si>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</si>
  <si>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</si>
  <si>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</si>
  <si>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A-02-01</t>
  </si>
  <si>
    <t>A-02-01-01</t>
  </si>
  <si>
    <t>A-02-01-01-003</t>
  </si>
  <si>
    <t>A-02-01-01-003-008</t>
  </si>
  <si>
    <t>A-02-01-01-004</t>
  </si>
  <si>
    <t>A-02-01-01-004-006</t>
  </si>
  <si>
    <t>A-02-01-01-004-007</t>
  </si>
  <si>
    <t>A-02-02</t>
  </si>
  <si>
    <t>A-02-02-01</t>
  </si>
  <si>
    <t>A-02-02-01-002</t>
  </si>
  <si>
    <t>A-02-02-01-002-008</t>
  </si>
  <si>
    <t>A-02-02-01-003</t>
  </si>
  <si>
    <t>A-02-02-01-003-002</t>
  </si>
  <si>
    <t>A-02-02-01-003-003</t>
  </si>
  <si>
    <t>A-02-02-01-003-005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</si>
  <si>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</si>
  <si>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</si>
  <si>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</si>
  <si>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</si>
  <si>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</si>
  <si>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</si>
  <si>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</si>
  <si>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</si>
  <si>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</si>
  <si>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</si>
  <si>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</si>
  <si>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</si>
  <si>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</si>
  <si>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</si>
  <si>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</si>
  <si>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</si>
  <si>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</si>
  <si>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</si>
  <si>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</si>
  <si>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</si>
  <si>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</si>
  <si>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</si>
  <si>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</si>
  <si>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</si>
  <si>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</si>
  <si>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</si>
  <si>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</si>
  <si>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</si>
  <si>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</si>
  <si>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</si>
  <si>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</si>
  <si>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</si>
  <si>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</si>
  <si>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</si>
  <si>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</si>
  <si>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</si>
  <si>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</si>
  <si>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</si>
  <si>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</si>
  <si>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</si>
  <si>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</si>
  <si>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</si>
  <si>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</si>
  <si>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</si>
  <si>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</si>
  <si>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</si>
  <si>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</si>
  <si>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</si>
  <si>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</si>
  <si>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</si>
  <si>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</si>
  <si>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</si>
  <si>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</si>
  <si>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A-08-05-02-002</t>
  </si>
  <si>
    <t>C-0212</t>
  </si>
  <si>
    <t>C-0212-1000</t>
  </si>
  <si>
    <t>C-0212-1000-11</t>
  </si>
  <si>
    <t>C-0212-1000-11-51202J</t>
  </si>
  <si>
    <t>C-0212-1000-11-51202J-0212025</t>
  </si>
  <si>
    <t>C-0212-1000-11-51202J-0212026</t>
  </si>
  <si>
    <t>C-0212-1000-11-51202J-0212025-02</t>
  </si>
  <si>
    <t>C-0212-1000-11-51202J-0212026-02</t>
  </si>
  <si>
    <t>C-0212-1000-12</t>
  </si>
  <si>
    <t>C-0212-1000-12-51202J-0212030</t>
  </si>
  <si>
    <t>C-0212-1000-12-51202J</t>
  </si>
  <si>
    <t>C-0212-1000-12-51202J-0212030-03</t>
  </si>
  <si>
    <t>C-0212-1000-13</t>
  </si>
  <si>
    <t>C-0212-1000-13-51202J</t>
  </si>
  <si>
    <t>C-0212-1000-13-51202J-0212010</t>
  </si>
  <si>
    <t>C-0212-1000-13-51202J-0212027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</si>
  <si>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</si>
  <si>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</si>
  <si>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</si>
  <si>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</si>
  <si>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</si>
  <si>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</si>
  <si>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</t>
  </si>
  <si>
    <t>C-0299-1000-1-53105B-0299066</t>
  </si>
  <si>
    <t>C-0299-1000-1-53105B-0299054-02</t>
  </si>
  <si>
    <t>C-0299-1000-1-53105B-0299066-02</t>
  </si>
  <si>
    <t>OTROS PRODUCTOS QUÍMICOS; FIBRAS ARTIFICIALES (O FIBRAS INDUSTRIALES HECHAS POR EL HOMBRE)</t>
  </si>
  <si>
    <t>OTROS BIENES TRANSPORTABLES N.C.P.</t>
  </si>
  <si>
    <t>MAQUINARIA DE OFICINA, CONTABILIDAD E INFORMÁTICA</t>
  </si>
  <si>
    <t>APOYO A LA IMPLEMENTACIÓN DE LOS PLANES DE ACCIÓN PARA LA TRANSFORMACIÓN REGIONAL - PATR ACTUALIZADOS EN EL MARCO DE LOS PROGRAMAS DE DESARROLLO CON ENFOQUE TERRITORIAL - PDET A NIVEL  NACIONAL</t>
  </si>
  <si>
    <t>5. CONVERGENCIA REGIONAL / J. INTEGRACIÓN DE LOS TERRITORIOS MÁS AFECTADOS POR EL CONFLICTO A LAS APUESTAS ESTRATÉGICAS DE DESARROLLO REGIONAL DE ACUERDO CON LA REFORMA RURAL INTEGRAL - [PREVIO CONCEPTO  DNP]</t>
  </si>
  <si>
    <t>SERVICIO DE ASISTENCIA TÉCNICA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</si>
  <si>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</si>
  <si>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</si>
  <si>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</si>
  <si>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</si>
  <si>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</si>
  <si>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</si>
  <si>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</si>
  <si>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</si>
  <si>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</si>
  <si>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VIGENCIA FISCAL: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</si>
  <si>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</si>
  <si>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</si>
  <si>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</si>
  <si>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</si>
  <si>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</si>
  <si>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</si>
  <si>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</si>
  <si>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</si>
  <si>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</si>
  <si>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</si>
  <si>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</si>
  <si>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</si>
  <si>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</si>
  <si>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</si>
  <si>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</si>
  <si>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</si>
  <si>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</si>
  <si>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</si>
  <si>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</si>
  <si>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</si>
  <si>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</si>
  <si>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</si>
  <si>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</si>
  <si>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</si>
  <si>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</si>
  <si>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</si>
  <si>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</si>
  <si>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</si>
  <si>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</si>
  <si>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</si>
  <si>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</si>
  <si>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</si>
  <si>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</si>
  <si>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</si>
  <si>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</si>
  <si>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</si>
  <si>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Generar informe de situación de apropiaciones el día hábil siguiente al período de reporte</t>
  </si>
  <si>
    <t>Eliminar encabezado del informe</t>
  </si>
  <si>
    <t>INTRUCCIONES</t>
  </si>
  <si>
    <t>Reemplazar comas por nada y puntos por comas en las cifras</t>
  </si>
  <si>
    <t>Verificar conteo de filas en la parte inferior de la hoja de trabajo</t>
  </si>
  <si>
    <t>Verificar control sobre la apropiación vigente en la hoja INFORME</t>
  </si>
  <si>
    <t>Generar una copia de la hoja INFORME en libro aparte, copiar y pegar valores, ajustar para publicación</t>
  </si>
  <si>
    <t>COMPROBAR</t>
  </si>
  <si>
    <t>RESULTADO</t>
  </si>
  <si>
    <t>Eliminar columnas UE/SUB, DESCRIPCIÓN PCI y DEPENDENCIA DE AFECTACIÓN DEL GASTO (desde A hasta L)</t>
  </si>
  <si>
    <t>Eliminar celda combinada del concepto del rubro (verificar que no hayan celdas combinadas). Eliminar columna C y D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</si>
  <si>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</si>
  <si>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</si>
  <si>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t>Copiar y pegar en la HOJA TRABAJO verificando que tenga la misma estructura (Validar rubros)</t>
  </si>
  <si>
    <t>En caso de haber bloqueos se deben diligenciar manualmente en la columna F</t>
  </si>
  <si>
    <t>C-0212-1000-12-51202JZ-0212030-03</t>
  </si>
  <si>
    <t>A-01-01-03-013</t>
  </si>
  <si>
    <t>ESTÍMULOS A LOS EMPLEADOS DEL ESTADO</t>
  </si>
  <si>
    <t>A-03-10-01-002</t>
  </si>
  <si>
    <t>CONCILIACIONES</t>
  </si>
  <si>
    <t>A-02-01-01-004-003</t>
  </si>
  <si>
    <t>A-02-01-01-004-004</t>
  </si>
  <si>
    <t>MAQUINARIA PARA USO GENERAL</t>
  </si>
  <si>
    <t>MAQUINARIA PARA USOS ESPECIALES</t>
  </si>
  <si>
    <t>MODIFICACIONES PRESUPUESTALES PERIODO: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</si>
</sst>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b/>
      <sz val="11"/>
      <color rgb="FF000000"/>
      <name val="Aptos Narrow"/>
      <family val="2"/>
      <scheme val="minor"/>
    </font>
    <font>
      <sz val="12"/>
      <color rgb="FF000000"/>
      <name val="Arial Narrow"/>
      <family val="2"/>
    </font>
    <font>
      <sz val="11"/>
      <color rgb="FFFF0000"/>
      <name val="Calibri"/>
      <family val="2"/>
    </font>
    <font>
      <b/>
      <sz val="1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52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0" fontId="13" fillId="0" borderId="1" xfId="0" applyFont="1" applyBorder="1" applyAlignment="1">
      <alignment vertical="center" wrapText="1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4" fillId="6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7" fillId="6" borderId="5" xfId="1" applyNumberFormat="1" applyFont="1" applyFill="1" applyBorder="1" applyAlignment="1">
      <alignment vertical="center" wrapText="1" readingOrder="1"/>
    </xf>
    <xf numFmtId="164" fontId="17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4" fillId="6" borderId="4" xfId="1" applyNumberFormat="1" applyFont="1" applyFill="1" applyBorder="1" applyAlignment="1">
      <alignment horizontal="righ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7" fillId="6" borderId="6" xfId="1" applyNumberFormat="1" applyFont="1" applyFill="1" applyBorder="1" applyAlignment="1">
      <alignment vertical="center" wrapText="1" readingOrder="1"/>
    </xf>
    <xf numFmtId="164" fontId="16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4" fillId="6" borderId="3" xfId="1" applyNumberFormat="1" applyFont="1" applyFill="1" applyBorder="1" applyAlignment="1">
      <alignment horizontal="righ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13" xfId="1" applyNumberFormat="1" applyFont="1" applyFill="1" applyBorder="1" applyAlignment="1">
      <alignment horizontal="right" vertical="center" wrapText="1" readingOrder="1"/>
    </xf>
    <xf numFmtId="0" fontId="19" fillId="0" borderId="2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12" xfId="0" applyFont="1" applyBorder="1" applyAlignment="1">
      <alignment vertical="center" readingOrder="1"/>
    </xf>
    <xf numFmtId="0" fontId="20" fillId="0" borderId="34" xfId="0" applyFont="1" applyBorder="1" applyAlignment="1">
      <alignment vertical="center" readingOrder="1"/>
    </xf>
    <xf numFmtId="0" fontId="24" fillId="0" borderId="0" xfId="0" applyFont="1" applyAlignment="1">
      <alignment vertical="center"/>
    </xf>
    <xf numFmtId="0" fontId="21" fillId="0" borderId="26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0" fillId="0" borderId="40" xfId="0" applyFont="1" applyBorder="1" applyAlignment="1">
      <alignment vertical="center" wrapText="1" readingOrder="1"/>
    </xf>
    <xf numFmtId="0" fontId="20" fillId="0" borderId="41" xfId="0" applyFont="1" applyBorder="1" applyAlignment="1">
      <alignment vertical="center" wrapText="1" readingOrder="1"/>
    </xf>
    <xf numFmtId="0" fontId="20" fillId="0" borderId="42" xfId="0" applyFont="1" applyBorder="1" applyAlignment="1">
      <alignment vertical="center" wrapText="1" readingOrder="1"/>
    </xf>
    <xf numFmtId="2" fontId="20" fillId="8" borderId="35" xfId="0" applyNumberFormat="1" applyFont="1" applyFill="1" applyBorder="1" applyAlignment="1">
      <alignment horizontal="right" vertical="center" readingOrder="1"/>
    </xf>
    <xf numFmtId="2" fontId="20" fillId="8" borderId="12" xfId="0" applyNumberFormat="1" applyFont="1" applyFill="1" applyBorder="1" applyAlignment="1">
      <alignment horizontal="right" vertical="center" readingOrder="1"/>
    </xf>
    <xf numFmtId="2" fontId="20" fillId="8" borderId="36" xfId="0" applyNumberFormat="1" applyFont="1" applyFill="1" applyBorder="1" applyAlignment="1">
      <alignment horizontal="right" vertical="center" readingOrder="1"/>
    </xf>
    <xf numFmtId="2" fontId="20" fillId="8" borderId="37" xfId="0" applyNumberFormat="1" applyFont="1" applyFill="1" applyBorder="1" applyAlignment="1">
      <alignment horizontal="right" vertical="center" readingOrder="1"/>
    </xf>
    <xf numFmtId="2" fontId="20" fillId="8" borderId="38" xfId="0" applyNumberFormat="1" applyFont="1" applyFill="1" applyBorder="1" applyAlignment="1">
      <alignment horizontal="right" vertical="center" readingOrder="1"/>
    </xf>
    <xf numFmtId="2" fontId="20" fillId="8" borderId="39" xfId="0" applyNumberFormat="1" applyFont="1" applyFill="1" applyBorder="1" applyAlignment="1">
      <alignment horizontal="right" vertical="center" readingOrder="1"/>
    </xf>
    <xf numFmtId="0" fontId="20" fillId="0" borderId="44" xfId="0" applyFont="1" applyBorder="1" applyAlignment="1">
      <alignment vertical="center" readingOrder="1"/>
    </xf>
    <xf numFmtId="0" fontId="20" fillId="0" borderId="45" xfId="0" applyFont="1" applyBorder="1" applyAlignment="1">
      <alignment vertical="center" readingOrder="1"/>
    </xf>
    <xf numFmtId="2" fontId="20" fillId="8" borderId="46" xfId="0" applyNumberFormat="1" applyFont="1" applyFill="1" applyBorder="1" applyAlignment="1">
      <alignment horizontal="right" vertical="center" readingOrder="1"/>
    </xf>
    <xf numFmtId="2" fontId="20" fillId="8" borderId="44" xfId="0" applyNumberFormat="1" applyFont="1" applyFill="1" applyBorder="1" applyAlignment="1">
      <alignment horizontal="right" vertical="center" readingOrder="1"/>
    </xf>
    <xf numFmtId="2" fontId="20" fillId="8" borderId="47" xfId="0" applyNumberFormat="1" applyFont="1" applyFill="1" applyBorder="1" applyAlignment="1">
      <alignment horizontal="right" vertical="center" readingOrder="1"/>
    </xf>
    <xf numFmtId="0" fontId="18" fillId="0" borderId="43" xfId="0" applyFont="1" applyBorder="1" applyAlignment="1">
      <alignment horizontal="center" vertical="center" wrapText="1" readingOrder="1"/>
    </xf>
    <xf numFmtId="0" fontId="18" fillId="0" borderId="48" xfId="0" applyFont="1" applyBorder="1" applyAlignment="1">
      <alignment horizontal="center" vertical="center" wrapText="1" readingOrder="1"/>
    </xf>
    <xf numFmtId="0" fontId="18" fillId="0" borderId="24" xfId="0" applyFont="1" applyBorder="1" applyAlignment="1">
      <alignment horizontal="center" vertical="center" wrapText="1" readingOrder="1"/>
    </xf>
    <xf numFmtId="0" fontId="18" fillId="0" borderId="25" xfId="0" applyFont="1" applyBorder="1" applyAlignment="1">
      <alignment horizontal="center" vertical="center" wrapText="1" readingOrder="1"/>
    </xf>
    <xf numFmtId="0" fontId="18" fillId="0" borderId="26" xfId="0" applyFont="1" applyBorder="1" applyAlignment="1">
      <alignment horizontal="center" vertical="center" wrapText="1" readingOrder="1"/>
    </xf>
    <xf numFmtId="0" fontId="20" fillId="9" borderId="12" xfId="0" applyFont="1" applyFill="1" applyBorder="1" applyAlignment="1">
      <alignment vertical="center" readingOrder="1"/>
    </xf>
    <xf numFmtId="0" fontId="20" fillId="9" borderId="34" xfId="0" applyFont="1" applyFill="1" applyBorder="1" applyAlignment="1">
      <alignment vertical="center" readingOrder="1"/>
    </xf>
    <xf numFmtId="2" fontId="20" fillId="9" borderId="35" xfId="0" applyNumberFormat="1" applyFont="1" applyFill="1" applyBorder="1" applyAlignment="1">
      <alignment horizontal="right" vertical="center" readingOrder="1"/>
    </xf>
    <xf numFmtId="2" fontId="20" fillId="9" borderId="12" xfId="0" applyNumberFormat="1" applyFont="1" applyFill="1" applyBorder="1" applyAlignment="1">
      <alignment horizontal="right" vertical="center" readingOrder="1"/>
    </xf>
    <xf numFmtId="2" fontId="20" fillId="9" borderId="36" xfId="0" applyNumberFormat="1" applyFont="1" applyFill="1" applyBorder="1" applyAlignment="1">
      <alignment horizontal="right" vertical="center" readingOrder="1"/>
    </xf>
    <xf numFmtId="0" fontId="19" fillId="9" borderId="0" xfId="0" applyFont="1" applyFill="1" applyAlignment="1">
      <alignment vertical="center"/>
    </xf>
    <xf numFmtId="0" fontId="20" fillId="9" borderId="41" xfId="0" applyFont="1" applyFill="1" applyBorder="1" applyAlignment="1">
      <alignment vertical="center" wrapText="1" readingOrder="1"/>
    </xf>
    <xf numFmtId="0" fontId="20" fillId="9" borderId="12" xfId="0" applyFont="1" applyFill="1" applyBorder="1" applyAlignment="1">
      <alignment vertical="center" wrapText="1" readingOrder="1"/>
    </xf>
    <xf numFmtId="0" fontId="23" fillId="0" borderId="3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 readingOrder="1"/>
    </xf>
    <xf numFmtId="0" fontId="20" fillId="11" borderId="34" xfId="0" applyFont="1" applyFill="1" applyBorder="1" applyAlignment="1">
      <alignment vertical="center" readingOrder="1"/>
    </xf>
    <xf numFmtId="2" fontId="20" fillId="11" borderId="35" xfId="0" applyNumberFormat="1" applyFont="1" applyFill="1" applyBorder="1" applyAlignment="1">
      <alignment horizontal="right" vertical="center" readingOrder="1"/>
    </xf>
    <xf numFmtId="2" fontId="20" fillId="11" borderId="12" xfId="0" applyNumberFormat="1" applyFont="1" applyFill="1" applyBorder="1" applyAlignment="1">
      <alignment horizontal="right" vertical="center" readingOrder="1"/>
    </xf>
    <xf numFmtId="2" fontId="20" fillId="11" borderId="36" xfId="0" applyNumberFormat="1" applyFont="1" applyFill="1" applyBorder="1" applyAlignment="1">
      <alignment horizontal="right" vertical="center" readingOrder="1"/>
    </xf>
    <xf numFmtId="0" fontId="19" fillId="11" borderId="0" xfId="0" applyFont="1" applyFill="1" applyAlignment="1">
      <alignment vertical="center"/>
    </xf>
    <xf numFmtId="0" fontId="20" fillId="11" borderId="41" xfId="0" applyFont="1" applyFill="1" applyBorder="1" applyAlignment="1">
      <alignment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4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2" fillId="10" borderId="30" xfId="0" applyFont="1" applyFill="1" applyBorder="1" applyAlignment="1">
      <alignment horizontal="center" vertical="center" wrapText="1"/>
    </xf>
    <xf numFmtId="0" fontId="22" fillId="10" borderId="3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readingOrder="1"/>
    </xf>
    <xf numFmtId="0" fontId="13" fillId="0" borderId="0" xfId="0" applyFont="1" applyFill="1" applyAlignment="1">
      <alignment vertical="center" wrapText="1" readingOrder="1"/>
    </xf>
    <xf numFmtId="164" fontId="12" fillId="0" borderId="9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0" fontId="0" fillId="0" borderId="0" xfId="0" applyFill="1"/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I138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1" sqref="A11"/>
    </sheetView>
  </sheetViews>
  <sheetFormatPr baseColWidth="10" defaultRowHeight="14.4" x14ac:dyDescent="0.3"/>
  <cols>
    <col min="1" max="1" width="28.33203125" customWidth="1"/>
    <col min="2" max="2" width="56.33203125" style="9" customWidth="1"/>
    <col min="3" max="3" width="20.6640625" customWidth="1"/>
    <col min="4" max="4" width="13.88671875" bestFit="1" customWidth="1"/>
    <col min="5" max="5" width="17" bestFit="1" customWidth="1"/>
    <col min="6" max="6" width="13.6640625" bestFit="1" customWidth="1"/>
    <col min="7" max="7" width="19.6640625" bestFit="1" customWidth="1"/>
    <col min="8" max="8" width="18.5546875" customWidth="1"/>
    <col min="9" max="9" width="20.88671875" bestFit="1" customWidth="1"/>
  </cols>
  <sheetData>
    <row r="1" spans="1:9" s="8" customFormat="1" ht="27.75" customHeight="1" thickTop="1" x14ac:dyDescent="0.3">
      <c r="A1" s="125" t="s">
        <v>258</v>
      </c>
      <c r="B1" s="126"/>
      <c r="C1" s="16" t="s">
        <v>0</v>
      </c>
      <c r="D1" s="16"/>
      <c r="E1" s="16"/>
      <c r="F1" s="16"/>
      <c r="G1" s="17"/>
      <c r="H1" s="17"/>
      <c r="I1" s="18"/>
    </row>
    <row r="2" spans="1:9" s="8" customFormat="1" ht="27.75" customHeight="1" x14ac:dyDescent="0.3">
      <c r="A2" s="127" t="s">
        <v>1</v>
      </c>
      <c r="B2" s="128"/>
      <c r="C2" s="128"/>
      <c r="D2" s="128"/>
      <c r="E2" s="128"/>
      <c r="F2" s="128"/>
      <c r="G2" s="128"/>
      <c r="H2" s="1"/>
      <c r="I2" s="19"/>
    </row>
    <row r="3" spans="1:9" s="8" customFormat="1" ht="27" customHeight="1" thickBot="1" x14ac:dyDescent="0.35">
      <c r="A3" s="129" t="s">
        <v>319</v>
      </c>
      <c r="B3" s="130"/>
      <c r="C3" s="130"/>
      <c r="D3" s="131"/>
      <c r="E3" s="131"/>
      <c r="F3" s="131"/>
      <c r="G3" s="131"/>
      <c r="H3" s="131"/>
      <c r="I3" s="132"/>
    </row>
    <row r="4" spans="1:9" s="5" customFormat="1" ht="25.5" customHeight="1" thickTop="1" thickBot="1" x14ac:dyDescent="0.35">
      <c r="A4" s="2" t="s">
        <v>117</v>
      </c>
      <c r="B4" s="3" t="s">
        <v>2</v>
      </c>
      <c r="C4" s="26" t="s">
        <v>290</v>
      </c>
      <c r="D4" s="26" t="s">
        <v>252</v>
      </c>
      <c r="E4" s="36" t="s">
        <v>253</v>
      </c>
      <c r="F4" s="37" t="s">
        <v>254</v>
      </c>
      <c r="G4" s="30" t="s">
        <v>256</v>
      </c>
      <c r="H4" s="29" t="s">
        <v>255</v>
      </c>
      <c r="I4" s="4" t="s">
        <v>291</v>
      </c>
    </row>
    <row r="5" spans="1:9" s="6" customFormat="1" ht="36" customHeight="1" thickTop="1" thickBot="1" x14ac:dyDescent="0.25">
      <c r="A5" s="133" t="s">
        <v>257</v>
      </c>
      <c r="B5" s="134"/>
      <c r="C5" s="40">
        <f>C6+C110</f>
        <v>135803000000</v>
      </c>
      <c r="D5" s="40">
        <f t="shared" ref="D5:H5" si="0">D6+D110</f>
        <v>7634098040</v>
      </c>
      <c r="E5" s="50">
        <f t="shared" si="0"/>
        <v>4474200102</v>
      </c>
      <c r="F5" s="41">
        <f t="shared" si="0"/>
        <v>0</v>
      </c>
      <c r="G5" s="40">
        <f>G6+G110</f>
        <v>3081851900.6700001</v>
      </c>
      <c r="H5" s="41">
        <f t="shared" si="0"/>
        <v>3081851900.6700001</v>
      </c>
      <c r="I5" s="41">
        <f>I6+I110</f>
        <v>138962897938</v>
      </c>
    </row>
    <row r="6" spans="1:9" s="7" customFormat="1" ht="30" customHeight="1" thickTop="1" thickBot="1" x14ac:dyDescent="0.35">
      <c r="A6" s="135" t="s">
        <v>259</v>
      </c>
      <c r="B6" s="136"/>
      <c r="C6" s="38">
        <f>C7+C37+C88+C98</f>
        <v>70803000000</v>
      </c>
      <c r="D6" s="38">
        <f t="shared" ref="D6:I6" si="1">D7+D37+D88+D98</f>
        <v>4474200102</v>
      </c>
      <c r="E6" s="51">
        <f t="shared" si="1"/>
        <v>4474200102</v>
      </c>
      <c r="F6" s="39">
        <f t="shared" si="1"/>
        <v>0</v>
      </c>
      <c r="G6" s="59">
        <f>G7+G37+G88+G98</f>
        <v>3081851900.6700001</v>
      </c>
      <c r="H6" s="60">
        <f>H7+H37+H88+H98</f>
        <v>3081851900.6700001</v>
      </c>
      <c r="I6" s="39">
        <f t="shared" si="1"/>
        <v>70803000000</v>
      </c>
    </row>
    <row r="7" spans="1:9" s="15" customFormat="1" ht="15.6" thickTop="1" thickBot="1" x14ac:dyDescent="0.35">
      <c r="A7" s="10" t="s">
        <v>118</v>
      </c>
      <c r="B7" s="11" t="s">
        <v>3</v>
      </c>
      <c r="C7" s="32">
        <f>C8</f>
        <v>55867000000</v>
      </c>
      <c r="D7" s="33">
        <f t="shared" ref="D7:I7" si="2">D8</f>
        <v>3268000000</v>
      </c>
      <c r="E7" s="52">
        <f t="shared" si="2"/>
        <v>3968000000</v>
      </c>
      <c r="F7" s="52">
        <f t="shared" si="2"/>
        <v>0</v>
      </c>
      <c r="G7" s="32">
        <f t="shared" si="2"/>
        <v>194000000</v>
      </c>
      <c r="H7" s="35">
        <f t="shared" si="2"/>
        <v>194000000</v>
      </c>
      <c r="I7" s="35">
        <f t="shared" si="2"/>
        <v>55167000000</v>
      </c>
    </row>
    <row r="8" spans="1:9" s="15" customFormat="1" ht="15.6" thickTop="1" thickBot="1" x14ac:dyDescent="0.35">
      <c r="A8" s="20" t="s">
        <v>119</v>
      </c>
      <c r="B8" s="21" t="s">
        <v>74</v>
      </c>
      <c r="C8" s="66">
        <f>C9+C20+C28</f>
        <v>55867000000</v>
      </c>
      <c r="D8" s="66">
        <f t="shared" ref="D8:I8" si="3">D9+D20+D28</f>
        <v>3268000000</v>
      </c>
      <c r="E8" s="67">
        <f t="shared" si="3"/>
        <v>3968000000</v>
      </c>
      <c r="F8" s="68">
        <f t="shared" si="3"/>
        <v>0</v>
      </c>
      <c r="G8" s="69">
        <f t="shared" si="3"/>
        <v>194000000</v>
      </c>
      <c r="H8" s="70">
        <f t="shared" si="3"/>
        <v>194000000</v>
      </c>
      <c r="I8" s="70">
        <f t="shared" si="3"/>
        <v>55167000000</v>
      </c>
    </row>
    <row r="9" spans="1:9" ht="15.6" thickTop="1" thickBot="1" x14ac:dyDescent="0.35">
      <c r="A9" s="12" t="s">
        <v>120</v>
      </c>
      <c r="B9" s="13" t="s">
        <v>4</v>
      </c>
      <c r="C9" s="33">
        <f>C10</f>
        <v>39215000000</v>
      </c>
      <c r="D9" s="46">
        <f t="shared" ref="D9:I9" si="4">D10</f>
        <v>0</v>
      </c>
      <c r="E9" s="53">
        <f t="shared" si="4"/>
        <v>3968000000</v>
      </c>
      <c r="F9" s="47">
        <f t="shared" si="4"/>
        <v>0</v>
      </c>
      <c r="G9" s="54">
        <f t="shared" si="4"/>
        <v>0</v>
      </c>
      <c r="H9" s="55">
        <f t="shared" si="4"/>
        <v>0</v>
      </c>
      <c r="I9" s="34">
        <f t="shared" si="4"/>
        <v>35247000000</v>
      </c>
    </row>
    <row r="10" spans="1:9" ht="15" thickTop="1" x14ac:dyDescent="0.3">
      <c r="A10" s="20" t="s">
        <v>121</v>
      </c>
      <c r="B10" s="21" t="s">
        <v>75</v>
      </c>
      <c r="C10" s="66">
        <f>SUM(C11:C19)</f>
        <v>39215000000</v>
      </c>
      <c r="D10" s="71">
        <f t="shared" ref="D10:I10" si="5">SUM(D11:D19)</f>
        <v>0</v>
      </c>
      <c r="E10" s="72">
        <f t="shared" si="5"/>
        <v>3968000000</v>
      </c>
      <c r="F10" s="73">
        <f t="shared" si="5"/>
        <v>0</v>
      </c>
      <c r="G10" s="71">
        <f t="shared" si="5"/>
        <v>0</v>
      </c>
      <c r="H10" s="73">
        <f t="shared" si="5"/>
        <v>0</v>
      </c>
      <c r="I10" s="74">
        <f t="shared" si="5"/>
        <v>35247000000</v>
      </c>
    </row>
    <row r="11" spans="1:9" x14ac:dyDescent="0.3">
      <c r="A11" s="20" t="s">
        <v>122</v>
      </c>
      <c r="B11" s="22" t="s">
        <v>5</v>
      </c>
      <c r="C11" s="66">
        <f>VLOOKUP(A11,'HOJA TRABAJO'!$A$1:$Z$89,6,0)</f>
        <v>31602000000</v>
      </c>
      <c r="D11" s="66">
        <f>VLOOKUP(A11,'HOJA TRABAJO'!$A$1:$Z$89,7,0)</f>
        <v>0</v>
      </c>
      <c r="E11" s="68">
        <f>VLOOKUP(A11,'HOJA TRABAJO'!$A$1:$Z$89,8,0)</f>
        <v>3968000000</v>
      </c>
      <c r="F11" s="74">
        <v>0</v>
      </c>
      <c r="G11" s="66">
        <f>VLOOKUP(A11,'HOJA TRABAJO'!$A$1:$Z$89,9,0)</f>
        <v>0</v>
      </c>
      <c r="H11" s="74">
        <f>VLOOKUP(A11,'HOJA TRABAJO'!$A$1:$Z$89,10,0)</f>
        <v>0</v>
      </c>
      <c r="I11" s="74">
        <f>C11+D11-E11-F11+G11-H11</f>
        <v>27634000000</v>
      </c>
    </row>
    <row r="12" spans="1:9" x14ac:dyDescent="0.3">
      <c r="A12" s="20" t="s">
        <v>123</v>
      </c>
      <c r="B12" s="22" t="s">
        <v>6</v>
      </c>
      <c r="C12" s="66">
        <f>VLOOKUP(A12,'HOJA TRABAJO'!$A$1:$Z$89,6,0)</f>
        <v>553000000</v>
      </c>
      <c r="D12" s="66">
        <f>VLOOKUP(A12,'HOJA TRABAJO'!$A$1:$Z$89,7,0)</f>
        <v>0</v>
      </c>
      <c r="E12" s="68">
        <f>VLOOKUP(A12,'HOJA TRABAJO'!$A$1:$Z$89,8,0)</f>
        <v>0</v>
      </c>
      <c r="F12" s="74">
        <v>0</v>
      </c>
      <c r="G12" s="66">
        <f>VLOOKUP(A12,'HOJA TRABAJO'!$A$1:$Z$89,9,0)</f>
        <v>0</v>
      </c>
      <c r="H12" s="74">
        <f>VLOOKUP(A12,'HOJA TRABAJO'!$A$1:$Z$89,10,0)</f>
        <v>0</v>
      </c>
      <c r="I12" s="74">
        <f t="shared" ref="I12:I27" si="6">C12+D12-E12-F12+G12-H12</f>
        <v>553000000</v>
      </c>
    </row>
    <row r="13" spans="1:9" x14ac:dyDescent="0.3">
      <c r="A13" s="20" t="s">
        <v>124</v>
      </c>
      <c r="B13" s="22" t="s">
        <v>7</v>
      </c>
      <c r="C13" s="66">
        <f>VLOOKUP(A13,'HOJA TRABAJO'!$A$1:$Z$89,6,0)</f>
        <v>10000000</v>
      </c>
      <c r="D13" s="66">
        <f>VLOOKUP(A13,'HOJA TRABAJO'!$A$1:$Z$89,7,0)</f>
        <v>0</v>
      </c>
      <c r="E13" s="68">
        <f>VLOOKUP(A13,'HOJA TRABAJO'!$A$1:$Z$89,8,0)</f>
        <v>0</v>
      </c>
      <c r="F13" s="74">
        <v>0</v>
      </c>
      <c r="G13" s="66">
        <f>VLOOKUP(A13,'HOJA TRABAJO'!$A$1:$Z$89,9,0)</f>
        <v>0</v>
      </c>
      <c r="H13" s="74">
        <f>VLOOKUP(A13,'HOJA TRABAJO'!$A$1:$Z$89,10,0)</f>
        <v>0</v>
      </c>
      <c r="I13" s="74">
        <f t="shared" si="6"/>
        <v>10000000</v>
      </c>
    </row>
    <row r="14" spans="1:9" x14ac:dyDescent="0.3">
      <c r="A14" s="20" t="s">
        <v>125</v>
      </c>
      <c r="B14" s="22" t="s">
        <v>8</v>
      </c>
      <c r="C14" s="66">
        <f>VLOOKUP(A14,'HOJA TRABAJO'!$A$1:$Z$89,6,0)</f>
        <v>10000000</v>
      </c>
      <c r="D14" s="66">
        <f>VLOOKUP(A14,'HOJA TRABAJO'!$A$1:$Z$89,7,0)</f>
        <v>0</v>
      </c>
      <c r="E14" s="68">
        <f>VLOOKUP(A14,'HOJA TRABAJO'!$A$1:$Z$89,8,0)</f>
        <v>0</v>
      </c>
      <c r="F14" s="74">
        <v>0</v>
      </c>
      <c r="G14" s="66">
        <f>VLOOKUP(A14,'HOJA TRABAJO'!$A$1:$Z$89,9,0)</f>
        <v>0</v>
      </c>
      <c r="H14" s="74">
        <f>VLOOKUP(A14,'HOJA TRABAJO'!$A$1:$Z$89,10,0)</f>
        <v>0</v>
      </c>
      <c r="I14" s="74">
        <f t="shared" si="6"/>
        <v>10000000</v>
      </c>
    </row>
    <row r="15" spans="1:9" x14ac:dyDescent="0.3">
      <c r="A15" s="20" t="s">
        <v>126</v>
      </c>
      <c r="B15" s="22" t="s">
        <v>9</v>
      </c>
      <c r="C15" s="66">
        <f>VLOOKUP(A15,'HOJA TRABAJO'!$A$1:$Z$89,6,0)</f>
        <v>1350000000</v>
      </c>
      <c r="D15" s="66">
        <f>VLOOKUP(A15,'HOJA TRABAJO'!$A$1:$Z$89,7,0)</f>
        <v>0</v>
      </c>
      <c r="E15" s="68">
        <f>VLOOKUP(A15,'HOJA TRABAJO'!$A$1:$Z$89,8,0)</f>
        <v>0</v>
      </c>
      <c r="F15" s="74">
        <v>0</v>
      </c>
      <c r="G15" s="66">
        <f>VLOOKUP(A15,'HOJA TRABAJO'!$A$1:$Z$89,9,0)</f>
        <v>0</v>
      </c>
      <c r="H15" s="74">
        <f>VLOOKUP(A15,'HOJA TRABAJO'!$A$1:$Z$89,10,0)</f>
        <v>0</v>
      </c>
      <c r="I15" s="74">
        <f t="shared" si="6"/>
        <v>1350000000</v>
      </c>
    </row>
    <row r="16" spans="1:9" x14ac:dyDescent="0.3">
      <c r="A16" s="20" t="s">
        <v>127</v>
      </c>
      <c r="B16" s="22" t="s">
        <v>10</v>
      </c>
      <c r="C16" s="66">
        <f>VLOOKUP(A16,'HOJA TRABAJO'!$A$1:$Z$89,6,0)</f>
        <v>930000000</v>
      </c>
      <c r="D16" s="66">
        <f>VLOOKUP(A16,'HOJA TRABAJO'!$A$1:$Z$89,7,0)</f>
        <v>0</v>
      </c>
      <c r="E16" s="68">
        <f>VLOOKUP(A16,'HOJA TRABAJO'!$A$1:$Z$89,8,0)</f>
        <v>0</v>
      </c>
      <c r="F16" s="74">
        <v>0</v>
      </c>
      <c r="G16" s="66">
        <f>VLOOKUP(A16,'HOJA TRABAJO'!$A$1:$Z$89,9,0)</f>
        <v>0</v>
      </c>
      <c r="H16" s="74">
        <f>VLOOKUP(A16,'HOJA TRABAJO'!$A$1:$Z$89,10,0)</f>
        <v>0</v>
      </c>
      <c r="I16" s="74">
        <f t="shared" si="6"/>
        <v>930000000</v>
      </c>
    </row>
    <row r="17" spans="1:9" x14ac:dyDescent="0.3">
      <c r="A17" s="20" t="s">
        <v>128</v>
      </c>
      <c r="B17" s="22" t="s">
        <v>11</v>
      </c>
      <c r="C17" s="66">
        <f>VLOOKUP(A17,'HOJA TRABAJO'!$A$1:$Z$89,6,0)</f>
        <v>60000000</v>
      </c>
      <c r="D17" s="66">
        <f>VLOOKUP(A17,'HOJA TRABAJO'!$A$1:$Z$89,7,0)</f>
        <v>0</v>
      </c>
      <c r="E17" s="68">
        <f>VLOOKUP(A17,'HOJA TRABAJO'!$A$1:$Z$89,8,0)</f>
        <v>0</v>
      </c>
      <c r="F17" s="74">
        <v>0</v>
      </c>
      <c r="G17" s="66">
        <f>VLOOKUP(A17,'HOJA TRABAJO'!$A$1:$Z$89,9,0)</f>
        <v>0</v>
      </c>
      <c r="H17" s="74">
        <f>VLOOKUP(A17,'HOJA TRABAJO'!$A$1:$Z$89,10,0)</f>
        <v>0</v>
      </c>
      <c r="I17" s="74">
        <f t="shared" si="6"/>
        <v>60000000</v>
      </c>
    </row>
    <row r="18" spans="1:9" x14ac:dyDescent="0.3">
      <c r="A18" s="20" t="s">
        <v>129</v>
      </c>
      <c r="B18" s="22" t="s">
        <v>12</v>
      </c>
      <c r="C18" s="66">
        <f>VLOOKUP(A18,'HOJA TRABAJO'!$A$1:$Z$89,6,0)</f>
        <v>3000000000</v>
      </c>
      <c r="D18" s="66">
        <f>VLOOKUP(A18,'HOJA TRABAJO'!$A$1:$Z$89,7,0)</f>
        <v>0</v>
      </c>
      <c r="E18" s="68">
        <f>VLOOKUP(A18,'HOJA TRABAJO'!$A$1:$Z$89,8,0)</f>
        <v>0</v>
      </c>
      <c r="F18" s="74">
        <v>0</v>
      </c>
      <c r="G18" s="66">
        <f>VLOOKUP(A18,'HOJA TRABAJO'!$A$1:$Z$89,9,0)</f>
        <v>0</v>
      </c>
      <c r="H18" s="74">
        <f>VLOOKUP(A18,'HOJA TRABAJO'!$A$1:$Z$89,10,0)</f>
        <v>0</v>
      </c>
      <c r="I18" s="74">
        <f t="shared" si="6"/>
        <v>3000000000</v>
      </c>
    </row>
    <row r="19" spans="1:9" ht="15" thickBot="1" x14ac:dyDescent="0.35">
      <c r="A19" s="20" t="s">
        <v>130</v>
      </c>
      <c r="B19" s="22" t="s">
        <v>13</v>
      </c>
      <c r="C19" s="66">
        <f>VLOOKUP(A19,'HOJA TRABAJO'!$A$1:$Z$89,6,0)</f>
        <v>1700000000</v>
      </c>
      <c r="D19" s="69">
        <f>VLOOKUP(A19,'HOJA TRABAJO'!$A$1:$Z$89,7,0)</f>
        <v>0</v>
      </c>
      <c r="E19" s="75">
        <f>VLOOKUP(A19,'HOJA TRABAJO'!$A$1:$Z$89,8,0)</f>
        <v>0</v>
      </c>
      <c r="F19" s="70">
        <v>0</v>
      </c>
      <c r="G19" s="69">
        <f>VLOOKUP(A19,'HOJA TRABAJO'!$A$1:$Z$89,9,0)</f>
        <v>0</v>
      </c>
      <c r="H19" s="70">
        <f>VLOOKUP(A19,'HOJA TRABAJO'!$A$1:$Z$89,10,0)</f>
        <v>0</v>
      </c>
      <c r="I19" s="74">
        <f t="shared" si="6"/>
        <v>1700000000</v>
      </c>
    </row>
    <row r="20" spans="1:9" s="15" customFormat="1" ht="15.6" thickTop="1" thickBot="1" x14ac:dyDescent="0.35">
      <c r="A20" s="12" t="s">
        <v>131</v>
      </c>
      <c r="B20" s="13" t="s">
        <v>14</v>
      </c>
      <c r="C20" s="33">
        <f>SUM(C21:C27)</f>
        <v>14260000000</v>
      </c>
      <c r="D20" s="54">
        <f t="shared" ref="D20:I20" si="7">SUM(D21:D27)</f>
        <v>0</v>
      </c>
      <c r="E20" s="44">
        <f t="shared" si="7"/>
        <v>0</v>
      </c>
      <c r="F20" s="55">
        <f t="shared" si="7"/>
        <v>0</v>
      </c>
      <c r="G20" s="48">
        <f t="shared" si="7"/>
        <v>0</v>
      </c>
      <c r="H20" s="49">
        <f t="shared" si="7"/>
        <v>0</v>
      </c>
      <c r="I20" s="34">
        <f t="shared" si="7"/>
        <v>14260000000</v>
      </c>
    </row>
    <row r="21" spans="1:9" ht="15" thickTop="1" x14ac:dyDescent="0.3">
      <c r="A21" s="20" t="s">
        <v>132</v>
      </c>
      <c r="B21" s="22" t="s">
        <v>66</v>
      </c>
      <c r="C21" s="66">
        <f>VLOOKUP(A21,'HOJA TRABAJO'!$A$1:$Z$89,6,0)</f>
        <v>4100000000</v>
      </c>
      <c r="D21" s="71">
        <f>VLOOKUP(A21,'HOJA TRABAJO'!$A$1:$Z$89,7,0)</f>
        <v>0</v>
      </c>
      <c r="E21" s="72">
        <f>VLOOKUP(A21,'HOJA TRABAJO'!$A$1:$Z$89,8,0)</f>
        <v>0</v>
      </c>
      <c r="F21" s="73">
        <v>0</v>
      </c>
      <c r="G21" s="66">
        <f>VLOOKUP(A21,'HOJA TRABAJO'!$A$1:$Z$89,9,0)</f>
        <v>0</v>
      </c>
      <c r="H21" s="74">
        <f>VLOOKUP(A21,'HOJA TRABAJO'!$A$1:$Z$89,10,0)</f>
        <v>0</v>
      </c>
      <c r="I21" s="74">
        <f t="shared" si="6"/>
        <v>4100000000</v>
      </c>
    </row>
    <row r="22" spans="1:9" x14ac:dyDescent="0.3">
      <c r="A22" s="20" t="s">
        <v>133</v>
      </c>
      <c r="B22" s="22" t="s">
        <v>67</v>
      </c>
      <c r="C22" s="66">
        <f>VLOOKUP(A22,'HOJA TRABAJO'!$A$1:$Z$89,6,0)</f>
        <v>3100000000</v>
      </c>
      <c r="D22" s="66">
        <f>VLOOKUP(A22,'HOJA TRABAJO'!$A$1:$Z$89,7,0)</f>
        <v>0</v>
      </c>
      <c r="E22" s="68">
        <f>VLOOKUP(A22,'HOJA TRABAJO'!$A$1:$Z$89,8,0)</f>
        <v>0</v>
      </c>
      <c r="F22" s="74">
        <v>0</v>
      </c>
      <c r="G22" s="66">
        <f>VLOOKUP(A22,'HOJA TRABAJO'!$A$1:$Z$89,9,0)</f>
        <v>0</v>
      </c>
      <c r="H22" s="74">
        <f>VLOOKUP(A22,'HOJA TRABAJO'!$A$1:$Z$89,10,0)</f>
        <v>0</v>
      </c>
      <c r="I22" s="74">
        <f t="shared" si="6"/>
        <v>3100000000</v>
      </c>
    </row>
    <row r="23" spans="1:9" x14ac:dyDescent="0.3">
      <c r="A23" s="20" t="s">
        <v>134</v>
      </c>
      <c r="B23" s="22" t="s">
        <v>15</v>
      </c>
      <c r="C23" s="66">
        <f>VLOOKUP(A23,'HOJA TRABAJO'!$A$1:$Z$89,6,0)</f>
        <v>3300000000</v>
      </c>
      <c r="D23" s="66">
        <f>VLOOKUP(A23,'HOJA TRABAJO'!$A$1:$Z$89,7,0)</f>
        <v>0</v>
      </c>
      <c r="E23" s="68">
        <f>VLOOKUP(A23,'HOJA TRABAJO'!$A$1:$Z$89,8,0)</f>
        <v>0</v>
      </c>
      <c r="F23" s="74">
        <v>0</v>
      </c>
      <c r="G23" s="66">
        <f>VLOOKUP(A23,'HOJA TRABAJO'!$A$1:$Z$89,9,0)</f>
        <v>0</v>
      </c>
      <c r="H23" s="74">
        <f>VLOOKUP(A23,'HOJA TRABAJO'!$A$1:$Z$89,10,0)</f>
        <v>0</v>
      </c>
      <c r="I23" s="74">
        <f t="shared" si="6"/>
        <v>3300000000</v>
      </c>
    </row>
    <row r="24" spans="1:9" x14ac:dyDescent="0.3">
      <c r="A24" s="20" t="s">
        <v>135</v>
      </c>
      <c r="B24" s="22" t="s">
        <v>68</v>
      </c>
      <c r="C24" s="66">
        <f>VLOOKUP(A24,'HOJA TRABAJO'!$A$1:$Z$89,6,0)</f>
        <v>1600000000</v>
      </c>
      <c r="D24" s="66">
        <f>VLOOKUP(A24,'HOJA TRABAJO'!$A$1:$Z$89,7,0)</f>
        <v>0</v>
      </c>
      <c r="E24" s="68">
        <f>VLOOKUP(A24,'HOJA TRABAJO'!$A$1:$Z$89,8,0)</f>
        <v>0</v>
      </c>
      <c r="F24" s="74">
        <v>0</v>
      </c>
      <c r="G24" s="66">
        <f>VLOOKUP(A24,'HOJA TRABAJO'!$A$1:$Z$89,9,0)</f>
        <v>0</v>
      </c>
      <c r="H24" s="74">
        <f>VLOOKUP(A24,'HOJA TRABAJO'!$A$1:$Z$89,10,0)</f>
        <v>0</v>
      </c>
      <c r="I24" s="74">
        <f t="shared" si="6"/>
        <v>1600000000</v>
      </c>
    </row>
    <row r="25" spans="1:9" x14ac:dyDescent="0.3">
      <c r="A25" s="20" t="s">
        <v>136</v>
      </c>
      <c r="B25" s="22" t="s">
        <v>16</v>
      </c>
      <c r="C25" s="66">
        <f>VLOOKUP(A25,'HOJA TRABAJO'!$A$1:$Z$89,6,0)</f>
        <v>250000000</v>
      </c>
      <c r="D25" s="66">
        <f>VLOOKUP(A25,'HOJA TRABAJO'!$A$1:$Z$89,7,0)</f>
        <v>0</v>
      </c>
      <c r="E25" s="68">
        <f>VLOOKUP(A25,'HOJA TRABAJO'!$A$1:$Z$89,8,0)</f>
        <v>0</v>
      </c>
      <c r="F25" s="74">
        <v>0</v>
      </c>
      <c r="G25" s="66">
        <f>VLOOKUP(A25,'HOJA TRABAJO'!$A$1:$Z$89,9,0)</f>
        <v>0</v>
      </c>
      <c r="H25" s="74">
        <f>VLOOKUP(A25,'HOJA TRABAJO'!$A$1:$Z$89,10,0)</f>
        <v>0</v>
      </c>
      <c r="I25" s="74">
        <f t="shared" si="6"/>
        <v>250000000</v>
      </c>
    </row>
    <row r="26" spans="1:9" x14ac:dyDescent="0.3">
      <c r="A26" s="20" t="s">
        <v>137</v>
      </c>
      <c r="B26" s="22" t="s">
        <v>17</v>
      </c>
      <c r="C26" s="66">
        <f>VLOOKUP(A26,'HOJA TRABAJO'!$A$1:$Z$89,6,0)</f>
        <v>1160000000</v>
      </c>
      <c r="D26" s="66">
        <f>VLOOKUP(A26,'HOJA TRABAJO'!$A$1:$Z$89,7,0)</f>
        <v>0</v>
      </c>
      <c r="E26" s="68">
        <f>VLOOKUP(A26,'HOJA TRABAJO'!$A$1:$Z$89,8,0)</f>
        <v>0</v>
      </c>
      <c r="F26" s="74">
        <v>0</v>
      </c>
      <c r="G26" s="66">
        <f>VLOOKUP(A26,'HOJA TRABAJO'!$A$1:$Z$89,9,0)</f>
        <v>0</v>
      </c>
      <c r="H26" s="74">
        <f>VLOOKUP(A26,'HOJA TRABAJO'!$A$1:$Z$89,10,0)</f>
        <v>0</v>
      </c>
      <c r="I26" s="74">
        <f t="shared" si="6"/>
        <v>1160000000</v>
      </c>
    </row>
    <row r="27" spans="1:9" ht="15" thickBot="1" x14ac:dyDescent="0.35">
      <c r="A27" s="20" t="s">
        <v>138</v>
      </c>
      <c r="B27" s="22" t="s">
        <v>18</v>
      </c>
      <c r="C27" s="66">
        <f>VLOOKUP(A27,'HOJA TRABAJO'!$A$1:$Z$89,6,0)</f>
        <v>750000000</v>
      </c>
      <c r="D27" s="66">
        <f>VLOOKUP(A27,'HOJA TRABAJO'!$A$1:$Z$89,7,0)</f>
        <v>0</v>
      </c>
      <c r="E27" s="68">
        <f>VLOOKUP(A27,'HOJA TRABAJO'!$A$1:$Z$89,8,0)</f>
        <v>0</v>
      </c>
      <c r="F27" s="74">
        <v>0</v>
      </c>
      <c r="G27" s="66">
        <f>VLOOKUP(A27,'HOJA TRABAJO'!$A$1:$Z$89,9,0)</f>
        <v>0</v>
      </c>
      <c r="H27" s="74">
        <f>VLOOKUP(A27,'HOJA TRABAJO'!$A$1:$Z$89,10,0)</f>
        <v>0</v>
      </c>
      <c r="I27" s="74">
        <f t="shared" si="6"/>
        <v>750000000</v>
      </c>
    </row>
    <row r="28" spans="1:9" s="15" customFormat="1" ht="15.6" thickTop="1" thickBot="1" x14ac:dyDescent="0.35">
      <c r="A28" s="12" t="s">
        <v>139</v>
      </c>
      <c r="B28" s="13" t="s">
        <v>19</v>
      </c>
      <c r="C28" s="33">
        <f>C29+C33+C35+C36</f>
        <v>2392000000</v>
      </c>
      <c r="D28" s="33">
        <f t="shared" ref="D28:H28" si="8">D29+D33+D35+D36</f>
        <v>3268000000</v>
      </c>
      <c r="E28" s="52">
        <f t="shared" si="8"/>
        <v>0</v>
      </c>
      <c r="F28" s="34">
        <f t="shared" si="8"/>
        <v>0</v>
      </c>
      <c r="G28" s="33">
        <f>G29+G33+G35+G36+G34</f>
        <v>194000000</v>
      </c>
      <c r="H28" s="34">
        <f t="shared" si="8"/>
        <v>194000000</v>
      </c>
      <c r="I28" s="58">
        <f>I29+I33+I35+I36+I34</f>
        <v>5660000000</v>
      </c>
    </row>
    <row r="29" spans="1:9" ht="15" thickTop="1" x14ac:dyDescent="0.3">
      <c r="A29" s="20" t="s">
        <v>140</v>
      </c>
      <c r="B29" s="21" t="s">
        <v>76</v>
      </c>
      <c r="C29" s="66">
        <f>C30+C31+C32</f>
        <v>997000000</v>
      </c>
      <c r="D29" s="66">
        <f t="shared" ref="D29:E29" si="9">D30+D31+D32</f>
        <v>1518000000</v>
      </c>
      <c r="E29" s="67">
        <f t="shared" si="9"/>
        <v>0</v>
      </c>
      <c r="F29" s="74">
        <f>F30+F31+F32</f>
        <v>0</v>
      </c>
      <c r="G29" s="66">
        <f t="shared" ref="G29" si="10">G30+G31+G32</f>
        <v>111000000</v>
      </c>
      <c r="H29" s="74">
        <f t="shared" ref="H29" si="11">H30+H31+H32</f>
        <v>86000000</v>
      </c>
      <c r="I29" s="76">
        <f t="shared" ref="I29" si="12">I30+I31+I32</f>
        <v>2540000000</v>
      </c>
    </row>
    <row r="30" spans="1:9" x14ac:dyDescent="0.3">
      <c r="A30" s="20" t="s">
        <v>141</v>
      </c>
      <c r="B30" s="22" t="s">
        <v>20</v>
      </c>
      <c r="C30" s="66">
        <f>VLOOKUP(A30,'HOJA TRABAJO'!$A$1:$Z$89,6,0)</f>
        <v>722000000</v>
      </c>
      <c r="D30" s="66">
        <f>VLOOKUP(A30,'HOJA TRABAJO'!$A$1:$Z$89,7,0)</f>
        <v>1146000000</v>
      </c>
      <c r="E30" s="68">
        <f>VLOOKUP(A30,'HOJA TRABAJO'!$A$1:$Z$89,8,0)</f>
        <v>0</v>
      </c>
      <c r="F30" s="74">
        <v>0</v>
      </c>
      <c r="G30" s="66">
        <f>VLOOKUP(A30,'HOJA TRABAJO'!$A$1:$Z$89,9,0)</f>
        <v>0</v>
      </c>
      <c r="H30" s="74">
        <f>VLOOKUP(A30,'HOJA TRABAJO'!$A$1:$Z$89,10,0)</f>
        <v>30000000</v>
      </c>
      <c r="I30" s="77">
        <f t="shared" ref="I30:I36" si="13">C30+D30-E30-F30+G30-H30</f>
        <v>1838000000</v>
      </c>
    </row>
    <row r="31" spans="1:9" x14ac:dyDescent="0.3">
      <c r="A31" s="20" t="s">
        <v>142</v>
      </c>
      <c r="B31" s="22" t="s">
        <v>21</v>
      </c>
      <c r="C31" s="66">
        <f>VLOOKUP(A31,'HOJA TRABAJO'!$A$1:$Z$89,6,0)</f>
        <v>100000000</v>
      </c>
      <c r="D31" s="66">
        <f>VLOOKUP(A31,'HOJA TRABAJO'!$A$1:$Z$89,7,0)</f>
        <v>340000000</v>
      </c>
      <c r="E31" s="68">
        <f>VLOOKUP(A31,'HOJA TRABAJO'!$A$1:$Z$89,8,0)</f>
        <v>0</v>
      </c>
      <c r="F31" s="74">
        <v>0</v>
      </c>
      <c r="G31" s="66">
        <f>VLOOKUP(A31,'HOJA TRABAJO'!$A$1:$Z$89,9,0)</f>
        <v>111000000</v>
      </c>
      <c r="H31" s="74">
        <f>VLOOKUP(A31,'HOJA TRABAJO'!$A$1:$Z$89,10,0)</f>
        <v>25000000</v>
      </c>
      <c r="I31" s="77">
        <f t="shared" si="13"/>
        <v>526000000</v>
      </c>
    </row>
    <row r="32" spans="1:9" x14ac:dyDescent="0.3">
      <c r="A32" s="20" t="s">
        <v>143</v>
      </c>
      <c r="B32" s="22" t="s">
        <v>22</v>
      </c>
      <c r="C32" s="66">
        <f>VLOOKUP(A32,'HOJA TRABAJO'!$A$1:$Z$89,6,0)</f>
        <v>175000000</v>
      </c>
      <c r="D32" s="66">
        <f>VLOOKUP(A32,'HOJA TRABAJO'!$A$1:$Z$89,7,0)</f>
        <v>32000000</v>
      </c>
      <c r="E32" s="68">
        <f>VLOOKUP(A32,'HOJA TRABAJO'!$A$1:$Z$89,8,0)</f>
        <v>0</v>
      </c>
      <c r="F32" s="74">
        <v>0</v>
      </c>
      <c r="G32" s="66">
        <f>VLOOKUP(A32,'HOJA TRABAJO'!$A$1:$Z$89,9,0)</f>
        <v>0</v>
      </c>
      <c r="H32" s="74">
        <f>VLOOKUP(A32,'HOJA TRABAJO'!$A$1:$Z$89,10,0)</f>
        <v>31000000</v>
      </c>
      <c r="I32" s="77">
        <f t="shared" si="13"/>
        <v>176000000</v>
      </c>
    </row>
    <row r="33" spans="1:9" x14ac:dyDescent="0.3">
      <c r="A33" s="20" t="s">
        <v>144</v>
      </c>
      <c r="B33" s="22" t="s">
        <v>23</v>
      </c>
      <c r="C33" s="66">
        <f>VLOOKUP(A33,'HOJA TRABAJO'!$A$1:$Z$89,6,0)</f>
        <v>1200000000</v>
      </c>
      <c r="D33" s="66">
        <f>VLOOKUP(A33,'HOJA TRABAJO'!$A$1:$Z$89,7,0)</f>
        <v>1750000000</v>
      </c>
      <c r="E33" s="68">
        <f>VLOOKUP(A33,'HOJA TRABAJO'!$A$1:$Z$89,8,0)</f>
        <v>0</v>
      </c>
      <c r="F33" s="74">
        <v>0</v>
      </c>
      <c r="G33" s="66">
        <f>VLOOKUP(A33,'HOJA TRABAJO'!$A$1:$Z$89,9,0)</f>
        <v>0</v>
      </c>
      <c r="H33" s="74">
        <f>VLOOKUP(A33,'HOJA TRABAJO'!$A$1:$Z$89,10,0)</f>
        <v>58000000</v>
      </c>
      <c r="I33" s="77">
        <f t="shared" si="13"/>
        <v>2892000000</v>
      </c>
    </row>
    <row r="34" spans="1:9" x14ac:dyDescent="0.3">
      <c r="A34" s="20" t="s">
        <v>311</v>
      </c>
      <c r="B34" s="22" t="s">
        <v>312</v>
      </c>
      <c r="C34" s="66">
        <f>VLOOKUP(A34,'HOJA TRABAJO'!$A$1:$Z$89,6,0)</f>
        <v>0</v>
      </c>
      <c r="D34" s="66">
        <f>VLOOKUP(A34,'HOJA TRABAJO'!$A$1:$Z$89,7,0)</f>
        <v>0</v>
      </c>
      <c r="E34" s="68">
        <f>VLOOKUP(A34,'HOJA TRABAJO'!$A$1:$Z$89,8,0)</f>
        <v>0</v>
      </c>
      <c r="F34" s="74">
        <v>0</v>
      </c>
      <c r="G34" s="66">
        <f>VLOOKUP(A34,'HOJA TRABAJO'!$A$1:$Z$89,9,0)</f>
        <v>52000000</v>
      </c>
      <c r="H34" s="74">
        <f>VLOOKUP(A34,'HOJA TRABAJO'!$A$1:$Z$89,10,0)</f>
        <v>0</v>
      </c>
      <c r="I34" s="77">
        <f t="shared" ref="I34" si="14">C34+D34-E34-F34+G34-H34</f>
        <v>52000000</v>
      </c>
    </row>
    <row r="35" spans="1:9" x14ac:dyDescent="0.3">
      <c r="A35" s="20" t="s">
        <v>145</v>
      </c>
      <c r="B35" s="22" t="s">
        <v>24</v>
      </c>
      <c r="C35" s="66">
        <f>VLOOKUP(A35,'HOJA TRABAJO'!$A$1:$Z$89,6,0)</f>
        <v>80000000</v>
      </c>
      <c r="D35" s="66">
        <f>VLOOKUP(A35,'HOJA TRABAJO'!$A$1:$Z$89,7,0)</f>
        <v>0</v>
      </c>
      <c r="E35" s="68">
        <f>VLOOKUP(A35,'HOJA TRABAJO'!$A$1:$Z$89,8,0)</f>
        <v>0</v>
      </c>
      <c r="F35" s="74">
        <v>0</v>
      </c>
      <c r="G35" s="66">
        <f>VLOOKUP(A35,'HOJA TRABAJO'!$A$1:$Z$89,9,0)</f>
        <v>31000000</v>
      </c>
      <c r="H35" s="74">
        <f>VLOOKUP(A35,'HOJA TRABAJO'!$A$1:$Z$89,10,0)</f>
        <v>50000000</v>
      </c>
      <c r="I35" s="77">
        <f t="shared" si="13"/>
        <v>61000000</v>
      </c>
    </row>
    <row r="36" spans="1:9" ht="15" thickBot="1" x14ac:dyDescent="0.35">
      <c r="A36" s="20" t="s">
        <v>146</v>
      </c>
      <c r="B36" s="22" t="s">
        <v>25</v>
      </c>
      <c r="C36" s="66">
        <f>VLOOKUP(A36,'HOJA TRABAJO'!$A$1:$Z$89,6,0)</f>
        <v>115000000</v>
      </c>
      <c r="D36" s="66">
        <f>VLOOKUP(A36,'HOJA TRABAJO'!$A$1:$Z$89,7,0)</f>
        <v>0</v>
      </c>
      <c r="E36" s="68">
        <f>VLOOKUP(A36,'HOJA TRABAJO'!$A$1:$Z$89,8,0)</f>
        <v>0</v>
      </c>
      <c r="F36" s="74">
        <v>0</v>
      </c>
      <c r="G36" s="66">
        <f>VLOOKUP(A36,'HOJA TRABAJO'!$A$1:$Z$89,9,0)</f>
        <v>0</v>
      </c>
      <c r="H36" s="74">
        <f>VLOOKUP(A36,'HOJA TRABAJO'!$A$1:$Z$89,10,0)</f>
        <v>0</v>
      </c>
      <c r="I36" s="78">
        <f t="shared" si="13"/>
        <v>115000000</v>
      </c>
    </row>
    <row r="37" spans="1:9" s="15" customFormat="1" ht="15.6" thickTop="1" thickBot="1" x14ac:dyDescent="0.35">
      <c r="A37" s="10" t="s">
        <v>147</v>
      </c>
      <c r="B37" s="11" t="s">
        <v>26</v>
      </c>
      <c r="C37" s="32">
        <f>C38+C47</f>
        <v>13299000000</v>
      </c>
      <c r="D37" s="32">
        <f t="shared" ref="D37:I37" si="15">D38+D47</f>
        <v>6200102</v>
      </c>
      <c r="E37" s="56">
        <f>E38+E47</f>
        <v>506200102</v>
      </c>
      <c r="F37" s="35">
        <f t="shared" si="15"/>
        <v>0</v>
      </c>
      <c r="G37" s="32">
        <f t="shared" si="15"/>
        <v>2850646338.6700001</v>
      </c>
      <c r="H37" s="35">
        <f t="shared" si="15"/>
        <v>2850646338.6700001</v>
      </c>
      <c r="I37" s="35">
        <f t="shared" si="15"/>
        <v>12799000000</v>
      </c>
    </row>
    <row r="38" spans="1:9" ht="15" thickTop="1" x14ac:dyDescent="0.3">
      <c r="A38" s="20" t="s">
        <v>148</v>
      </c>
      <c r="B38" s="21" t="s">
        <v>77</v>
      </c>
      <c r="C38" s="66">
        <f>C39</f>
        <v>130000000</v>
      </c>
      <c r="D38" s="66">
        <f t="shared" ref="D38:I38" si="16">D39</f>
        <v>0</v>
      </c>
      <c r="E38" s="68">
        <f t="shared" si="16"/>
        <v>0</v>
      </c>
      <c r="F38" s="74">
        <f t="shared" si="16"/>
        <v>0</v>
      </c>
      <c r="G38" s="66">
        <f t="shared" si="16"/>
        <v>233914338</v>
      </c>
      <c r="H38" s="74">
        <f t="shared" si="16"/>
        <v>109340949</v>
      </c>
      <c r="I38" s="74">
        <f t="shared" si="16"/>
        <v>254573389</v>
      </c>
    </row>
    <row r="39" spans="1:9" x14ac:dyDescent="0.3">
      <c r="A39" s="20" t="s">
        <v>149</v>
      </c>
      <c r="B39" s="21" t="s">
        <v>78</v>
      </c>
      <c r="C39" s="66">
        <f>C40+C42</f>
        <v>130000000</v>
      </c>
      <c r="D39" s="66">
        <f t="shared" ref="D39:I39" si="17">D40+D42</f>
        <v>0</v>
      </c>
      <c r="E39" s="68">
        <f t="shared" si="17"/>
        <v>0</v>
      </c>
      <c r="F39" s="74">
        <f t="shared" si="17"/>
        <v>0</v>
      </c>
      <c r="G39" s="66">
        <f t="shared" si="17"/>
        <v>233914338</v>
      </c>
      <c r="H39" s="74">
        <f t="shared" si="17"/>
        <v>109340949</v>
      </c>
      <c r="I39" s="74">
        <f t="shared" si="17"/>
        <v>254573389</v>
      </c>
    </row>
    <row r="40" spans="1:9" x14ac:dyDescent="0.3">
      <c r="A40" s="20" t="s">
        <v>150</v>
      </c>
      <c r="B40" s="21" t="s">
        <v>79</v>
      </c>
      <c r="C40" s="66">
        <f>C41</f>
        <v>80000000</v>
      </c>
      <c r="D40" s="66">
        <f t="shared" ref="D40:I40" si="18">D41</f>
        <v>0</v>
      </c>
      <c r="E40" s="68">
        <f t="shared" si="18"/>
        <v>0</v>
      </c>
      <c r="F40" s="74">
        <f t="shared" si="18"/>
        <v>0</v>
      </c>
      <c r="G40" s="66">
        <f t="shared" si="18"/>
        <v>146372424</v>
      </c>
      <c r="H40" s="74">
        <f t="shared" si="18"/>
        <v>89340949</v>
      </c>
      <c r="I40" s="74">
        <f t="shared" si="18"/>
        <v>137031475</v>
      </c>
    </row>
    <row r="41" spans="1:9" ht="26.4" x14ac:dyDescent="0.3">
      <c r="A41" s="20" t="s">
        <v>151</v>
      </c>
      <c r="B41" s="22" t="s">
        <v>69</v>
      </c>
      <c r="C41" s="66">
        <f>VLOOKUP(A41,'HOJA TRABAJO'!$A$1:$Z$89,6,0)</f>
        <v>80000000</v>
      </c>
      <c r="D41" s="66">
        <f>VLOOKUP(A41,'HOJA TRABAJO'!$A$1:$Z$89,7,0)</f>
        <v>0</v>
      </c>
      <c r="E41" s="68">
        <f>VLOOKUP(A41,'HOJA TRABAJO'!$A$1:$Z$89,8,0)</f>
        <v>0</v>
      </c>
      <c r="F41" s="74">
        <v>0</v>
      </c>
      <c r="G41" s="66">
        <f>VLOOKUP(A41,'HOJA TRABAJO'!$A$1:$Z$89,9,0)</f>
        <v>146372424</v>
      </c>
      <c r="H41" s="74">
        <f>VLOOKUP(A41,'HOJA TRABAJO'!$A$1:$Z$89,10,0)</f>
        <v>89340949</v>
      </c>
      <c r="I41" s="74">
        <f t="shared" ref="I41" si="19">C41+D41-E41-F41+G41-H41</f>
        <v>137031475</v>
      </c>
    </row>
    <row r="42" spans="1:9" x14ac:dyDescent="0.3">
      <c r="A42" s="20" t="s">
        <v>152</v>
      </c>
      <c r="B42" s="21" t="s">
        <v>80</v>
      </c>
      <c r="C42" s="66">
        <f t="shared" ref="C42:I42" si="20">C45+C46+C43+C44</f>
        <v>50000000</v>
      </c>
      <c r="D42" s="66">
        <f t="shared" si="20"/>
        <v>0</v>
      </c>
      <c r="E42" s="68">
        <f t="shared" si="20"/>
        <v>0</v>
      </c>
      <c r="F42" s="74">
        <f t="shared" si="20"/>
        <v>0</v>
      </c>
      <c r="G42" s="66">
        <f t="shared" si="20"/>
        <v>87541914</v>
      </c>
      <c r="H42" s="74">
        <f t="shared" si="20"/>
        <v>20000000</v>
      </c>
      <c r="I42" s="74">
        <f t="shared" si="20"/>
        <v>117541914</v>
      </c>
    </row>
    <row r="43" spans="1:9" s="151" customFormat="1" x14ac:dyDescent="0.3">
      <c r="A43" s="146" t="s">
        <v>315</v>
      </c>
      <c r="B43" s="147" t="s">
        <v>317</v>
      </c>
      <c r="C43" s="148">
        <v>0</v>
      </c>
      <c r="D43" s="148"/>
      <c r="E43" s="149"/>
      <c r="F43" s="150"/>
      <c r="G43" s="148">
        <f>VLOOKUP(A43,'HOJA TRABAJO'!$A$1:$Z$89,9,0)</f>
        <v>73678374</v>
      </c>
      <c r="H43" s="150"/>
      <c r="I43" s="150">
        <f>C43+D43-E43-F43+G43-H43</f>
        <v>73678374</v>
      </c>
    </row>
    <row r="44" spans="1:9" s="151" customFormat="1" x14ac:dyDescent="0.3">
      <c r="A44" s="146" t="s">
        <v>316</v>
      </c>
      <c r="B44" s="147" t="s">
        <v>318</v>
      </c>
      <c r="C44" s="148">
        <v>0</v>
      </c>
      <c r="D44" s="148"/>
      <c r="E44" s="149"/>
      <c r="F44" s="150"/>
      <c r="G44" s="148">
        <f>VLOOKUP(A44,'HOJA TRABAJO'!$A$1:$Z$89,9,0)</f>
        <v>10372278</v>
      </c>
      <c r="H44" s="150"/>
      <c r="I44" s="150">
        <f>C44+D44-E44-F44+G44-H44</f>
        <v>10372278</v>
      </c>
    </row>
    <row r="45" spans="1:9" x14ac:dyDescent="0.3">
      <c r="A45" s="20" t="s">
        <v>153</v>
      </c>
      <c r="B45" s="22" t="s">
        <v>27</v>
      </c>
      <c r="C45" s="66">
        <f>VLOOKUP(A45,'HOJA TRABAJO'!$A$1:$Z$89,6,0)</f>
        <v>30000000</v>
      </c>
      <c r="D45" s="66">
        <f>VLOOKUP(A45,'HOJA TRABAJO'!$A$1:$Z$89,7,0)</f>
        <v>0</v>
      </c>
      <c r="E45" s="68">
        <f>VLOOKUP(A45,'HOJA TRABAJO'!$A$1:$Z$89,8,0)</f>
        <v>0</v>
      </c>
      <c r="F45" s="74">
        <v>0</v>
      </c>
      <c r="G45" s="66">
        <f>VLOOKUP(A45,'HOJA TRABAJO'!$A$1:$Z$89,9,0)</f>
        <v>3491262</v>
      </c>
      <c r="H45" s="74">
        <f>VLOOKUP(A45,'HOJA TRABAJO'!$A$1:$Z$89,10,0)</f>
        <v>0</v>
      </c>
      <c r="I45" s="74">
        <f>C45+D45-E45-F45+G45-H45</f>
        <v>33491262</v>
      </c>
    </row>
    <row r="46" spans="1:9" x14ac:dyDescent="0.3">
      <c r="A46" s="20" t="s">
        <v>154</v>
      </c>
      <c r="B46" s="22" t="s">
        <v>29</v>
      </c>
      <c r="C46" s="66">
        <f>VLOOKUP(A46,'HOJA TRABAJO'!$A$1:$Z$89,6,0)</f>
        <v>20000000</v>
      </c>
      <c r="D46" s="66">
        <f>VLOOKUP(A46,'HOJA TRABAJO'!$A$1:$Z$89,7,0)</f>
        <v>0</v>
      </c>
      <c r="E46" s="68">
        <f>VLOOKUP(A46,'HOJA TRABAJO'!$A$1:$Z$89,8,0)</f>
        <v>0</v>
      </c>
      <c r="F46" s="74">
        <v>0</v>
      </c>
      <c r="G46" s="66">
        <f>VLOOKUP(A46,'HOJA TRABAJO'!$A$1:$Z$89,9,0)</f>
        <v>0</v>
      </c>
      <c r="H46" s="74">
        <f>VLOOKUP(A46,'HOJA TRABAJO'!$A$1:$Z$89,10,0)</f>
        <v>20000000</v>
      </c>
      <c r="I46" s="74">
        <f t="shared" ref="I46" si="21">C46+D46-E46-F46+G46-H46</f>
        <v>0</v>
      </c>
    </row>
    <row r="47" spans="1:9" x14ac:dyDescent="0.3">
      <c r="A47" s="20" t="s">
        <v>155</v>
      </c>
      <c r="B47" s="21" t="s">
        <v>81</v>
      </c>
      <c r="C47" s="66">
        <f>C48+C60</f>
        <v>13169000000</v>
      </c>
      <c r="D47" s="66">
        <f t="shared" ref="D47:I47" si="22">D48+D60</f>
        <v>6200102</v>
      </c>
      <c r="E47" s="68">
        <f t="shared" si="22"/>
        <v>506200102</v>
      </c>
      <c r="F47" s="74">
        <f t="shared" si="22"/>
        <v>0</v>
      </c>
      <c r="G47" s="66">
        <f t="shared" si="22"/>
        <v>2616732000.6700001</v>
      </c>
      <c r="H47" s="74">
        <f t="shared" si="22"/>
        <v>2741305389.6700001</v>
      </c>
      <c r="I47" s="74">
        <f t="shared" si="22"/>
        <v>12544426611</v>
      </c>
    </row>
    <row r="48" spans="1:9" x14ac:dyDescent="0.3">
      <c r="A48" s="20" t="s">
        <v>156</v>
      </c>
      <c r="B48" s="21" t="s">
        <v>82</v>
      </c>
      <c r="C48" s="66">
        <f>C49+C51+C56</f>
        <v>831134500</v>
      </c>
      <c r="D48" s="66">
        <f t="shared" ref="D48:I48" si="23">D49+D51+D56</f>
        <v>0</v>
      </c>
      <c r="E48" s="68">
        <f t="shared" si="23"/>
        <v>0</v>
      </c>
      <c r="F48" s="74">
        <f t="shared" si="23"/>
        <v>0</v>
      </c>
      <c r="G48" s="66">
        <f t="shared" si="23"/>
        <v>900808893.53999996</v>
      </c>
      <c r="H48" s="74">
        <f t="shared" si="23"/>
        <v>266924015</v>
      </c>
      <c r="I48" s="74">
        <f t="shared" si="23"/>
        <v>1465019378.54</v>
      </c>
    </row>
    <row r="49" spans="1:9" ht="26.4" x14ac:dyDescent="0.3">
      <c r="A49" s="20" t="s">
        <v>157</v>
      </c>
      <c r="B49" s="21" t="s">
        <v>83</v>
      </c>
      <c r="C49" s="66">
        <f>C50</f>
        <v>8134500</v>
      </c>
      <c r="D49" s="66">
        <f t="shared" ref="D49:I49" si="24">D50</f>
        <v>0</v>
      </c>
      <c r="E49" s="68">
        <f t="shared" si="24"/>
        <v>0</v>
      </c>
      <c r="F49" s="74">
        <f t="shared" si="24"/>
        <v>0</v>
      </c>
      <c r="G49" s="66">
        <f t="shared" si="24"/>
        <v>7865500</v>
      </c>
      <c r="H49" s="74">
        <f t="shared" si="24"/>
        <v>3088000</v>
      </c>
      <c r="I49" s="74">
        <f t="shared" si="24"/>
        <v>12912000</v>
      </c>
    </row>
    <row r="50" spans="1:9" x14ac:dyDescent="0.3">
      <c r="A50" s="20" t="s">
        <v>158</v>
      </c>
      <c r="B50" s="22" t="s">
        <v>70</v>
      </c>
      <c r="C50" s="66">
        <f>VLOOKUP(A50,'HOJA TRABAJO'!$A$1:$Z$89,6,0)</f>
        <v>8134500</v>
      </c>
      <c r="D50" s="66">
        <f>VLOOKUP(A50,'HOJA TRABAJO'!$A$1:$Z$89,7,0)</f>
        <v>0</v>
      </c>
      <c r="E50" s="68">
        <f>VLOOKUP(A50,'HOJA TRABAJO'!$A$1:$Z$89,8,0)</f>
        <v>0</v>
      </c>
      <c r="F50" s="74">
        <v>0</v>
      </c>
      <c r="G50" s="66">
        <f>VLOOKUP(A50,'HOJA TRABAJO'!$A$1:$Z$89,9,0)</f>
        <v>7865500</v>
      </c>
      <c r="H50" s="74">
        <f>VLOOKUP(A50,'HOJA TRABAJO'!$A$1:$Z$89,10,0)</f>
        <v>3088000</v>
      </c>
      <c r="I50" s="74">
        <f t="shared" ref="I50" si="25">C50+D50-E50-F50+G50-H50</f>
        <v>12912000</v>
      </c>
    </row>
    <row r="51" spans="1:9" ht="26.4" x14ac:dyDescent="0.3">
      <c r="A51" s="20" t="s">
        <v>159</v>
      </c>
      <c r="B51" s="21" t="s">
        <v>84</v>
      </c>
      <c r="C51" s="66">
        <f>C52+C53+C54+C55</f>
        <v>113000000</v>
      </c>
      <c r="D51" s="66">
        <f t="shared" ref="D51:I51" si="26">D52+D53+D54+D55</f>
        <v>0</v>
      </c>
      <c r="E51" s="68">
        <f t="shared" si="26"/>
        <v>0</v>
      </c>
      <c r="F51" s="74">
        <f t="shared" si="26"/>
        <v>0</v>
      </c>
      <c r="G51" s="66">
        <f t="shared" si="26"/>
        <v>183944451</v>
      </c>
      <c r="H51" s="74">
        <f t="shared" si="26"/>
        <v>46262516</v>
      </c>
      <c r="I51" s="74">
        <f t="shared" si="26"/>
        <v>250681935</v>
      </c>
    </row>
    <row r="52" spans="1:9" ht="26.4" x14ac:dyDescent="0.3">
      <c r="A52" s="20" t="s">
        <v>160</v>
      </c>
      <c r="B52" s="22" t="s">
        <v>71</v>
      </c>
      <c r="C52" s="66">
        <f>VLOOKUP(A52,'HOJA TRABAJO'!$A$1:$Z$89,6,0)</f>
        <v>65000000</v>
      </c>
      <c r="D52" s="66">
        <f>VLOOKUP(A52,'HOJA TRABAJO'!$A$1:$Z$89,7,0)</f>
        <v>0</v>
      </c>
      <c r="E52" s="68">
        <f>VLOOKUP(A52,'HOJA TRABAJO'!$A$1:$Z$89,8,0)</f>
        <v>0</v>
      </c>
      <c r="F52" s="74">
        <v>0</v>
      </c>
      <c r="G52" s="66">
        <f>VLOOKUP(A52,'HOJA TRABAJO'!$A$1:$Z$89,9,0)</f>
        <v>95300000</v>
      </c>
      <c r="H52" s="74">
        <f>VLOOKUP(A52,'HOJA TRABAJO'!$A$1:$Z$89,10,0)</f>
        <v>0</v>
      </c>
      <c r="I52" s="74">
        <f t="shared" ref="I52:I55" si="27">C52+D52-E52-F52+G52-H52</f>
        <v>160300000</v>
      </c>
    </row>
    <row r="53" spans="1:9" ht="26.4" x14ac:dyDescent="0.3">
      <c r="A53" s="20" t="s">
        <v>161</v>
      </c>
      <c r="B53" s="22" t="s">
        <v>28</v>
      </c>
      <c r="C53" s="66">
        <f>VLOOKUP(A53,'HOJA TRABAJO'!$A$1:$Z$89,6,0)</f>
        <v>48000000</v>
      </c>
      <c r="D53" s="66">
        <f>VLOOKUP(A53,'HOJA TRABAJO'!$A$1:$Z$89,7,0)</f>
        <v>0</v>
      </c>
      <c r="E53" s="68">
        <f>VLOOKUP(A53,'HOJA TRABAJO'!$A$1:$Z$89,8,0)</f>
        <v>0</v>
      </c>
      <c r="F53" s="74">
        <v>0</v>
      </c>
      <c r="G53" s="66">
        <f>VLOOKUP(A53,'HOJA TRABAJO'!$A$1:$Z$89,9,0)</f>
        <v>1363059</v>
      </c>
      <c r="H53" s="74">
        <f>VLOOKUP(A53,'HOJA TRABAJO'!$A$1:$Z$89,10,0)</f>
        <v>7071974</v>
      </c>
      <c r="I53" s="74">
        <f t="shared" si="27"/>
        <v>42291085</v>
      </c>
    </row>
    <row r="54" spans="1:9" ht="26.4" x14ac:dyDescent="0.3">
      <c r="A54" s="20" t="s">
        <v>162</v>
      </c>
      <c r="B54" s="22" t="s">
        <v>243</v>
      </c>
      <c r="C54" s="66">
        <f>VLOOKUP(A54,'HOJA TRABAJO'!$A$1:$Z$89,6,0)</f>
        <v>0</v>
      </c>
      <c r="D54" s="66">
        <f>VLOOKUP(A54,'HOJA TRABAJO'!$A$1:$Z$89,7,0)</f>
        <v>0</v>
      </c>
      <c r="E54" s="68">
        <f>VLOOKUP(A54,'HOJA TRABAJO'!$A$1:$Z$89,8,0)</f>
        <v>0</v>
      </c>
      <c r="F54" s="74">
        <v>0</v>
      </c>
      <c r="G54" s="66">
        <f>VLOOKUP(A54,'HOJA TRABAJO'!$A$1:$Z$89,9,0)</f>
        <v>300000</v>
      </c>
      <c r="H54" s="74">
        <f>VLOOKUP(A54,'HOJA TRABAJO'!$A$1:$Z$89,10,0)</f>
        <v>0</v>
      </c>
      <c r="I54" s="74">
        <f t="shared" si="27"/>
        <v>300000</v>
      </c>
    </row>
    <row r="55" spans="1:9" x14ac:dyDescent="0.3">
      <c r="A55" s="20" t="s">
        <v>163</v>
      </c>
      <c r="B55" s="22" t="s">
        <v>244</v>
      </c>
      <c r="C55" s="66">
        <f>VLOOKUP(A55,'HOJA TRABAJO'!$A$1:$Z$89,6,0)</f>
        <v>0</v>
      </c>
      <c r="D55" s="66">
        <f>VLOOKUP(A55,'HOJA TRABAJO'!$A$1:$Z$89,7,0)</f>
        <v>0</v>
      </c>
      <c r="E55" s="68">
        <f>VLOOKUP(A55,'HOJA TRABAJO'!$A$1:$Z$89,8,0)</f>
        <v>0</v>
      </c>
      <c r="F55" s="74">
        <v>0</v>
      </c>
      <c r="G55" s="66">
        <f>VLOOKUP(A55,'HOJA TRABAJO'!$A$1:$Z$89,9,0)</f>
        <v>86981392</v>
      </c>
      <c r="H55" s="74">
        <f>VLOOKUP(A55,'HOJA TRABAJO'!$A$1:$Z$89,10,0)</f>
        <v>39190542</v>
      </c>
      <c r="I55" s="74">
        <f t="shared" si="27"/>
        <v>47790850</v>
      </c>
    </row>
    <row r="56" spans="1:9" x14ac:dyDescent="0.3">
      <c r="A56" s="20" t="s">
        <v>164</v>
      </c>
      <c r="B56" s="21" t="s">
        <v>85</v>
      </c>
      <c r="C56" s="66">
        <f>C57+C58+C59</f>
        <v>710000000</v>
      </c>
      <c r="D56" s="66">
        <f t="shared" ref="D56:I56" si="28">D57+D58+D59</f>
        <v>0</v>
      </c>
      <c r="E56" s="68">
        <f t="shared" si="28"/>
        <v>0</v>
      </c>
      <c r="F56" s="74">
        <f t="shared" si="28"/>
        <v>0</v>
      </c>
      <c r="G56" s="66">
        <f t="shared" si="28"/>
        <v>708998942.53999996</v>
      </c>
      <c r="H56" s="74">
        <f t="shared" si="28"/>
        <v>217573499</v>
      </c>
      <c r="I56" s="74">
        <f t="shared" si="28"/>
        <v>1201425443.54</v>
      </c>
    </row>
    <row r="57" spans="1:9" x14ac:dyDescent="0.3">
      <c r="A57" s="20" t="s">
        <v>165</v>
      </c>
      <c r="B57" s="22" t="s">
        <v>245</v>
      </c>
      <c r="C57" s="66">
        <f>VLOOKUP(A57,'HOJA TRABAJO'!$A$1:$Z$89,6,0)</f>
        <v>0</v>
      </c>
      <c r="D57" s="66">
        <f>VLOOKUP(A57,'HOJA TRABAJO'!$A$1:$Z$89,7,0)</f>
        <v>0</v>
      </c>
      <c r="E57" s="68">
        <f>VLOOKUP(A57,'HOJA TRABAJO'!$A$1:$Z$89,8,0)</f>
        <v>0</v>
      </c>
      <c r="F57" s="74">
        <v>0</v>
      </c>
      <c r="G57" s="66">
        <f>VLOOKUP(A57,'HOJA TRABAJO'!$A$1:$Z$89,9,0)</f>
        <v>245238483</v>
      </c>
      <c r="H57" s="74">
        <f>VLOOKUP(A57,'HOJA TRABAJO'!$A$1:$Z$89,10,0)</f>
        <v>145518229</v>
      </c>
      <c r="I57" s="74">
        <f t="shared" ref="I57:I59" si="29">C57+D57-E57-F57+G57-H57</f>
        <v>99720254</v>
      </c>
    </row>
    <row r="58" spans="1:9" x14ac:dyDescent="0.3">
      <c r="A58" s="20" t="s">
        <v>166</v>
      </c>
      <c r="B58" s="22" t="s">
        <v>27</v>
      </c>
      <c r="C58" s="66">
        <f>VLOOKUP(A58,'HOJA TRABAJO'!$A$1:$Z$89,6,0)</f>
        <v>110000000</v>
      </c>
      <c r="D58" s="66">
        <f>VLOOKUP(A58,'HOJA TRABAJO'!$A$1:$Z$89,7,0)</f>
        <v>0</v>
      </c>
      <c r="E58" s="68">
        <f>VLOOKUP(A58,'HOJA TRABAJO'!$A$1:$Z$89,8,0)</f>
        <v>0</v>
      </c>
      <c r="F58" s="74">
        <v>0</v>
      </c>
      <c r="G58" s="66">
        <f>VLOOKUP(A58,'HOJA TRABAJO'!$A$1:$Z$89,9,0)</f>
        <v>275606082.54000002</v>
      </c>
      <c r="H58" s="74">
        <f>VLOOKUP(A58,'HOJA TRABAJO'!$A$1:$Z$89,10,0)</f>
        <v>72055270</v>
      </c>
      <c r="I58" s="74">
        <f t="shared" si="29"/>
        <v>313550812.54000002</v>
      </c>
    </row>
    <row r="59" spans="1:9" x14ac:dyDescent="0.3">
      <c r="A59" s="20" t="s">
        <v>167</v>
      </c>
      <c r="B59" s="22" t="s">
        <v>29</v>
      </c>
      <c r="C59" s="66">
        <f>VLOOKUP(A59,'HOJA TRABAJO'!$A$1:$Z$89,6,0)</f>
        <v>600000000</v>
      </c>
      <c r="D59" s="66">
        <f>VLOOKUP(A59,'HOJA TRABAJO'!$A$1:$Z$89,7,0)</f>
        <v>0</v>
      </c>
      <c r="E59" s="68">
        <f>VLOOKUP(A59,'HOJA TRABAJO'!$A$1:$Z$89,8,0)</f>
        <v>0</v>
      </c>
      <c r="F59" s="74">
        <v>0</v>
      </c>
      <c r="G59" s="66">
        <f>VLOOKUP(A59,'HOJA TRABAJO'!$A$1:$Z$89,9,0)</f>
        <v>188154377</v>
      </c>
      <c r="H59" s="74">
        <f>VLOOKUP(A59,'HOJA TRABAJO'!$A$1:$Z$89,10,0)</f>
        <v>0</v>
      </c>
      <c r="I59" s="74">
        <f t="shared" si="29"/>
        <v>788154377</v>
      </c>
    </row>
    <row r="60" spans="1:9" x14ac:dyDescent="0.3">
      <c r="A60" s="20" t="s">
        <v>168</v>
      </c>
      <c r="B60" s="21" t="s">
        <v>86</v>
      </c>
      <c r="C60" s="66">
        <f>C61+C63+C70+C74+C81+C87</f>
        <v>12337865500</v>
      </c>
      <c r="D60" s="66">
        <f t="shared" ref="D60:I60" si="30">D61+D63+D70+D74+D81+D87</f>
        <v>6200102</v>
      </c>
      <c r="E60" s="68">
        <f>E61+E63+E70+E74+E81+E87</f>
        <v>506200102</v>
      </c>
      <c r="F60" s="74">
        <f t="shared" si="30"/>
        <v>0</v>
      </c>
      <c r="G60" s="66">
        <f>G61+G63+G70+G74+G81+G87</f>
        <v>1715923107.1300001</v>
      </c>
      <c r="H60" s="74">
        <f t="shared" si="30"/>
        <v>2474381374.6700001</v>
      </c>
      <c r="I60" s="74">
        <f t="shared" si="30"/>
        <v>11079407232.459999</v>
      </c>
    </row>
    <row r="61" spans="1:9" x14ac:dyDescent="0.3">
      <c r="A61" s="20" t="s">
        <v>169</v>
      </c>
      <c r="B61" s="21" t="s">
        <v>87</v>
      </c>
      <c r="C61" s="66">
        <f>C62</f>
        <v>2400000</v>
      </c>
      <c r="D61" s="66">
        <f t="shared" ref="D61:I61" si="31">D62</f>
        <v>0</v>
      </c>
      <c r="E61" s="68">
        <f t="shared" si="31"/>
        <v>0</v>
      </c>
      <c r="F61" s="74">
        <f t="shared" si="31"/>
        <v>0</v>
      </c>
      <c r="G61" s="66">
        <f t="shared" si="31"/>
        <v>1370000</v>
      </c>
      <c r="H61" s="74">
        <f t="shared" si="31"/>
        <v>0</v>
      </c>
      <c r="I61" s="74">
        <f t="shared" si="31"/>
        <v>3770000</v>
      </c>
    </row>
    <row r="62" spans="1:9" x14ac:dyDescent="0.3">
      <c r="A62" s="20" t="s">
        <v>170</v>
      </c>
      <c r="B62" s="22" t="s">
        <v>30</v>
      </c>
      <c r="C62" s="66">
        <f>VLOOKUP(A62,'HOJA TRABAJO'!$A$1:$Z$89,6,0)</f>
        <v>2400000</v>
      </c>
      <c r="D62" s="66">
        <f>VLOOKUP(A62,'HOJA TRABAJO'!$A$1:$Z$89,7,0)</f>
        <v>0</v>
      </c>
      <c r="E62" s="68">
        <f>VLOOKUP(A62,'HOJA TRABAJO'!$A$1:$Z$89,8,0)</f>
        <v>0</v>
      </c>
      <c r="F62" s="74">
        <v>0</v>
      </c>
      <c r="G62" s="66">
        <f>VLOOKUP(A62,'HOJA TRABAJO'!$A$1:$Z$89,9,0)</f>
        <v>1370000</v>
      </c>
      <c r="H62" s="74">
        <f>VLOOKUP(A62,'HOJA TRABAJO'!$A$1:$Z$89,10,0)</f>
        <v>0</v>
      </c>
      <c r="I62" s="74">
        <f t="shared" ref="I62" si="32">C62+D62-E62-F62+G62-H62</f>
        <v>3770000</v>
      </c>
    </row>
    <row r="63" spans="1:9" ht="39.6" x14ac:dyDescent="0.3">
      <c r="A63" s="20" t="s">
        <v>171</v>
      </c>
      <c r="B63" s="21" t="s">
        <v>88</v>
      </c>
      <c r="C63" s="66">
        <f>C64+C65+C66+C67+C68+C69</f>
        <v>1061035934</v>
      </c>
      <c r="D63" s="66">
        <f t="shared" ref="D63:I63" si="33">D64+D65+D66+D67+D68+D69</f>
        <v>6200102</v>
      </c>
      <c r="E63" s="68">
        <f t="shared" si="33"/>
        <v>0</v>
      </c>
      <c r="F63" s="74">
        <f t="shared" si="33"/>
        <v>0</v>
      </c>
      <c r="G63" s="66">
        <f t="shared" si="33"/>
        <v>275719109</v>
      </c>
      <c r="H63" s="74">
        <f t="shared" si="33"/>
        <v>135256716.47</v>
      </c>
      <c r="I63" s="74">
        <f t="shared" si="33"/>
        <v>1207698428.53</v>
      </c>
    </row>
    <row r="64" spans="1:9" x14ac:dyDescent="0.3">
      <c r="A64" s="20" t="s">
        <v>172</v>
      </c>
      <c r="B64" s="22" t="s">
        <v>31</v>
      </c>
      <c r="C64" s="66">
        <f>VLOOKUP(A64,'HOJA TRABAJO'!$A$1:$Z$89,6,0)</f>
        <v>285009641</v>
      </c>
      <c r="D64" s="66">
        <f>VLOOKUP(A64,'HOJA TRABAJO'!$A$1:$Z$89,7,0)</f>
        <v>0</v>
      </c>
      <c r="E64" s="68">
        <f>VLOOKUP(A64,'HOJA TRABAJO'!$A$1:$Z$89,8,0)</f>
        <v>0</v>
      </c>
      <c r="F64" s="74">
        <v>0</v>
      </c>
      <c r="G64" s="66">
        <f>VLOOKUP(A64,'HOJA TRABAJO'!$A$1:$Z$89,9,0)</f>
        <v>54245635</v>
      </c>
      <c r="H64" s="74">
        <f>VLOOKUP(A64,'HOJA TRABAJO'!$A$1:$Z$89,10,0)</f>
        <v>52925005.469999999</v>
      </c>
      <c r="I64" s="74">
        <f t="shared" ref="I64:I69" si="34">C64+D64-E64-F64+G64-H64</f>
        <v>286330270.52999997</v>
      </c>
    </row>
    <row r="65" spans="1:9" x14ac:dyDescent="0.3">
      <c r="A65" s="20" t="s">
        <v>173</v>
      </c>
      <c r="B65" s="22" t="s">
        <v>32</v>
      </c>
      <c r="C65" s="66">
        <f>VLOOKUP(A65,'HOJA TRABAJO'!$A$1:$Z$89,6,0)</f>
        <v>351241994</v>
      </c>
      <c r="D65" s="66">
        <f>VLOOKUP(A65,'HOJA TRABAJO'!$A$1:$Z$89,7,0)</f>
        <v>0</v>
      </c>
      <c r="E65" s="68">
        <f>VLOOKUP(A65,'HOJA TRABAJO'!$A$1:$Z$89,8,0)</f>
        <v>0</v>
      </c>
      <c r="F65" s="74">
        <v>0</v>
      </c>
      <c r="G65" s="66">
        <f>VLOOKUP(A65,'HOJA TRABAJO'!$A$1:$Z$89,9,0)</f>
        <v>95438006</v>
      </c>
      <c r="H65" s="74">
        <f>VLOOKUP(A65,'HOJA TRABAJO'!$A$1:$Z$89,10,0)</f>
        <v>0</v>
      </c>
      <c r="I65" s="74">
        <f t="shared" si="34"/>
        <v>446680000</v>
      </c>
    </row>
    <row r="66" spans="1:9" x14ac:dyDescent="0.3">
      <c r="A66" s="20" t="s">
        <v>174</v>
      </c>
      <c r="B66" s="22" t="s">
        <v>33</v>
      </c>
      <c r="C66" s="66">
        <f>VLOOKUP(A66,'HOJA TRABAJO'!$A$1:$Z$89,6,0)</f>
        <v>20151360</v>
      </c>
      <c r="D66" s="66">
        <f>VLOOKUP(A66,'HOJA TRABAJO'!$A$1:$Z$89,7,0)</f>
        <v>0</v>
      </c>
      <c r="E66" s="68">
        <f>VLOOKUP(A66,'HOJA TRABAJO'!$A$1:$Z$89,8,0)</f>
        <v>0</v>
      </c>
      <c r="F66" s="74">
        <v>0</v>
      </c>
      <c r="G66" s="66">
        <f>VLOOKUP(A66,'HOJA TRABAJO'!$A$1:$Z$89,9,0)</f>
        <v>22589251</v>
      </c>
      <c r="H66" s="74">
        <f>VLOOKUP(A66,'HOJA TRABAJO'!$A$1:$Z$89,10,0)</f>
        <v>28916611</v>
      </c>
      <c r="I66" s="74">
        <f t="shared" si="34"/>
        <v>13824000</v>
      </c>
    </row>
    <row r="67" spans="1:9" x14ac:dyDescent="0.3">
      <c r="A67" s="20" t="s">
        <v>175</v>
      </c>
      <c r="B67" s="22" t="s">
        <v>34</v>
      </c>
      <c r="C67" s="66">
        <f>VLOOKUP(A67,'HOJA TRABAJO'!$A$1:$Z$89,6,0)</f>
        <v>1000000</v>
      </c>
      <c r="D67" s="66">
        <f>VLOOKUP(A67,'HOJA TRABAJO'!$A$1:$Z$89,7,0)</f>
        <v>0</v>
      </c>
      <c r="E67" s="68">
        <f>VLOOKUP(A67,'HOJA TRABAJO'!$A$1:$Z$89,8,0)</f>
        <v>0</v>
      </c>
      <c r="F67" s="74">
        <v>0</v>
      </c>
      <c r="G67" s="66">
        <f>VLOOKUP(A67,'HOJA TRABAJO'!$A$1:$Z$89,9,0)</f>
        <v>0</v>
      </c>
      <c r="H67" s="74">
        <f>VLOOKUP(A67,'HOJA TRABAJO'!$A$1:$Z$89,10,0)</f>
        <v>0</v>
      </c>
      <c r="I67" s="74">
        <f t="shared" si="34"/>
        <v>1000000</v>
      </c>
    </row>
    <row r="68" spans="1:9" x14ac:dyDescent="0.3">
      <c r="A68" s="20" t="s">
        <v>176</v>
      </c>
      <c r="B68" s="22" t="s">
        <v>35</v>
      </c>
      <c r="C68" s="66">
        <f>VLOOKUP(A68,'HOJA TRABAJO'!$A$1:$Z$89,6,0)</f>
        <v>27263604</v>
      </c>
      <c r="D68" s="66">
        <f>VLOOKUP(A68,'HOJA TRABAJO'!$A$1:$Z$89,7,0)</f>
        <v>6200102</v>
      </c>
      <c r="E68" s="68">
        <f>VLOOKUP(A68,'HOJA TRABAJO'!$A$1:$Z$89,8,0)</f>
        <v>0</v>
      </c>
      <c r="F68" s="74">
        <v>0</v>
      </c>
      <c r="G68" s="66">
        <f>VLOOKUP(A68,'HOJA TRABAJO'!$A$1:$Z$89,9,0)</f>
        <v>103446217</v>
      </c>
      <c r="H68" s="74">
        <f>VLOOKUP(A68,'HOJA TRABAJO'!$A$1:$Z$89,10,0)</f>
        <v>53415100</v>
      </c>
      <c r="I68" s="74">
        <f t="shared" si="34"/>
        <v>83494823</v>
      </c>
    </row>
    <row r="69" spans="1:9" ht="26.4" x14ac:dyDescent="0.3">
      <c r="A69" s="20" t="s">
        <v>177</v>
      </c>
      <c r="B69" s="22" t="s">
        <v>36</v>
      </c>
      <c r="C69" s="66">
        <f>VLOOKUP(A69,'HOJA TRABAJO'!$A$1:$Z$89,6,0)</f>
        <v>376369335</v>
      </c>
      <c r="D69" s="66">
        <f>VLOOKUP(A69,'HOJA TRABAJO'!$A$1:$Z$89,7,0)</f>
        <v>0</v>
      </c>
      <c r="E69" s="68">
        <f>VLOOKUP(A69,'HOJA TRABAJO'!$A$1:$Z$89,8,0)</f>
        <v>0</v>
      </c>
      <c r="F69" s="74">
        <v>0</v>
      </c>
      <c r="G69" s="66">
        <f>VLOOKUP(A69,'HOJA TRABAJO'!$A$1:$Z$89,9,0)</f>
        <v>0</v>
      </c>
      <c r="H69" s="74">
        <f>VLOOKUP(A69,'HOJA TRABAJO'!$A$1:$Z$89,10,0)</f>
        <v>0</v>
      </c>
      <c r="I69" s="74">
        <f t="shared" si="34"/>
        <v>376369335</v>
      </c>
    </row>
    <row r="70" spans="1:9" ht="26.4" x14ac:dyDescent="0.3">
      <c r="A70" s="20" t="s">
        <v>178</v>
      </c>
      <c r="B70" s="21" t="s">
        <v>89</v>
      </c>
      <c r="C70" s="66">
        <f>C71+C72+C73</f>
        <v>5508300395</v>
      </c>
      <c r="D70" s="66">
        <f t="shared" ref="D70:I70" si="35">D71+D72+D73</f>
        <v>0</v>
      </c>
      <c r="E70" s="68">
        <f t="shared" si="35"/>
        <v>0</v>
      </c>
      <c r="F70" s="74">
        <f t="shared" si="35"/>
        <v>0</v>
      </c>
      <c r="G70" s="66">
        <f t="shared" si="35"/>
        <v>111552926</v>
      </c>
      <c r="H70" s="74">
        <f t="shared" si="35"/>
        <v>345276248</v>
      </c>
      <c r="I70" s="74">
        <f t="shared" si="35"/>
        <v>5274577073</v>
      </c>
    </row>
    <row r="71" spans="1:9" x14ac:dyDescent="0.3">
      <c r="A71" s="20" t="s">
        <v>179</v>
      </c>
      <c r="B71" s="22" t="s">
        <v>37</v>
      </c>
      <c r="C71" s="66">
        <f>VLOOKUP(A71,'HOJA TRABAJO'!$A$1:$Z$89,6,0)</f>
        <v>588000000</v>
      </c>
      <c r="D71" s="66">
        <f>VLOOKUP(A71,'HOJA TRABAJO'!$A$1:$Z$89,7,0)</f>
        <v>0</v>
      </c>
      <c r="E71" s="68">
        <f>VLOOKUP(A71,'HOJA TRABAJO'!$A$1:$Z$89,8,0)</f>
        <v>0</v>
      </c>
      <c r="F71" s="74">
        <v>0</v>
      </c>
      <c r="G71" s="66">
        <f>VLOOKUP(A71,'HOJA TRABAJO'!$A$1:$Z$89,9,0)</f>
        <v>102626106</v>
      </c>
      <c r="H71" s="74">
        <f>VLOOKUP(A71,'HOJA TRABAJO'!$A$1:$Z$89,10,0)</f>
        <v>138966023</v>
      </c>
      <c r="I71" s="74">
        <f t="shared" ref="I71:I73" si="36">C71+D71-E71-F71+G71-H71</f>
        <v>551660083</v>
      </c>
    </row>
    <row r="72" spans="1:9" x14ac:dyDescent="0.3">
      <c r="A72" s="20" t="s">
        <v>180</v>
      </c>
      <c r="B72" s="22" t="s">
        <v>38</v>
      </c>
      <c r="C72" s="66">
        <f>VLOOKUP(A72,'HOJA TRABAJO'!$A$1:$Z$89,6,0)</f>
        <v>3968437394</v>
      </c>
      <c r="D72" s="66">
        <f>VLOOKUP(A72,'HOJA TRABAJO'!$A$1:$Z$89,7,0)</f>
        <v>0</v>
      </c>
      <c r="E72" s="68">
        <f>VLOOKUP(A72,'HOJA TRABAJO'!$A$1:$Z$89,8,0)</f>
        <v>0</v>
      </c>
      <c r="F72" s="74">
        <v>0</v>
      </c>
      <c r="G72" s="66">
        <f>VLOOKUP(A72,'HOJA TRABAJO'!$A$1:$Z$89,9,0)</f>
        <v>1132820</v>
      </c>
      <c r="H72" s="74">
        <f>VLOOKUP(A72,'HOJA TRABAJO'!$A$1:$Z$89,10,0)</f>
        <v>206280225</v>
      </c>
      <c r="I72" s="74">
        <f t="shared" si="36"/>
        <v>3763289989</v>
      </c>
    </row>
    <row r="73" spans="1:9" x14ac:dyDescent="0.3">
      <c r="A73" s="20" t="s">
        <v>181</v>
      </c>
      <c r="B73" s="22" t="s">
        <v>39</v>
      </c>
      <c r="C73" s="66">
        <f>VLOOKUP(A73,'HOJA TRABAJO'!$A$1:$Z$89,6,0)</f>
        <v>951863001</v>
      </c>
      <c r="D73" s="66">
        <f>VLOOKUP(A73,'HOJA TRABAJO'!$A$1:$Z$89,7,0)</f>
        <v>0</v>
      </c>
      <c r="E73" s="68">
        <f>VLOOKUP(A73,'HOJA TRABAJO'!$A$1:$Z$89,8,0)</f>
        <v>0</v>
      </c>
      <c r="F73" s="74">
        <v>0</v>
      </c>
      <c r="G73" s="66">
        <f>VLOOKUP(A73,'HOJA TRABAJO'!$A$1:$Z$89,9,0)</f>
        <v>7794000</v>
      </c>
      <c r="H73" s="74">
        <f>VLOOKUP(A73,'HOJA TRABAJO'!$A$1:$Z$89,10,0)</f>
        <v>30000</v>
      </c>
      <c r="I73" s="74">
        <f t="shared" si="36"/>
        <v>959627001</v>
      </c>
    </row>
    <row r="74" spans="1:9" x14ac:dyDescent="0.3">
      <c r="A74" s="20" t="s">
        <v>182</v>
      </c>
      <c r="B74" s="21" t="s">
        <v>90</v>
      </c>
      <c r="C74" s="66">
        <f>C75+C76+C77+C78+C79+C80</f>
        <v>4610915670</v>
      </c>
      <c r="D74" s="66">
        <f t="shared" ref="D74:I74" si="37">D75+D76+D77+D78+D79+D80</f>
        <v>0</v>
      </c>
      <c r="E74" s="68">
        <f t="shared" si="37"/>
        <v>500000000</v>
      </c>
      <c r="F74" s="74">
        <f t="shared" si="37"/>
        <v>0</v>
      </c>
      <c r="G74" s="66">
        <f t="shared" si="37"/>
        <v>799310672.13</v>
      </c>
      <c r="H74" s="74">
        <f t="shared" si="37"/>
        <v>1445475727.6600001</v>
      </c>
      <c r="I74" s="74">
        <f t="shared" si="37"/>
        <v>3464750614.4699998</v>
      </c>
    </row>
    <row r="75" spans="1:9" x14ac:dyDescent="0.3">
      <c r="A75" s="20" t="s">
        <v>183</v>
      </c>
      <c r="B75" s="22" t="s">
        <v>40</v>
      </c>
      <c r="C75" s="66">
        <f>VLOOKUP(A75,'HOJA TRABAJO'!$A$1:$Z$89,6,0)</f>
        <v>1000000</v>
      </c>
      <c r="D75" s="66">
        <f>VLOOKUP(A75,'HOJA TRABAJO'!$A$1:$Z$89,7,0)</f>
        <v>0</v>
      </c>
      <c r="E75" s="68">
        <f>VLOOKUP(A75,'HOJA TRABAJO'!$A$1:$Z$89,8,0)</f>
        <v>0</v>
      </c>
      <c r="F75" s="74">
        <v>0</v>
      </c>
      <c r="G75" s="66">
        <f>VLOOKUP(A75,'HOJA TRABAJO'!$A$1:$Z$89,9,0)</f>
        <v>0</v>
      </c>
      <c r="H75" s="74">
        <f>VLOOKUP(A75,'HOJA TRABAJO'!$A$1:$Z$89,10,0)</f>
        <v>0</v>
      </c>
      <c r="I75" s="74">
        <f t="shared" ref="I75:I80" si="38">C75+D75-E75-F75+G75-H75</f>
        <v>1000000</v>
      </c>
    </row>
    <row r="76" spans="1:9" ht="26.4" x14ac:dyDescent="0.3">
      <c r="A76" s="20" t="s">
        <v>184</v>
      </c>
      <c r="B76" s="22" t="s">
        <v>72</v>
      </c>
      <c r="C76" s="66">
        <f>VLOOKUP(A76,'HOJA TRABAJO'!$A$1:$Z$89,6,0)</f>
        <v>1960014080</v>
      </c>
      <c r="D76" s="66">
        <f>VLOOKUP(A76,'HOJA TRABAJO'!$A$1:$Z$89,7,0)</f>
        <v>0</v>
      </c>
      <c r="E76" s="68">
        <f>VLOOKUP(A76,'HOJA TRABAJO'!$A$1:$Z$89,8,0)</f>
        <v>500000000</v>
      </c>
      <c r="F76" s="74">
        <v>0</v>
      </c>
      <c r="G76" s="66">
        <f>VLOOKUP(A76,'HOJA TRABAJO'!$A$1:$Z$89,9,0)</f>
        <v>674356846.13</v>
      </c>
      <c r="H76" s="74">
        <f>VLOOKUP(A76,'HOJA TRABAJO'!$A$1:$Z$89,10,0)</f>
        <v>315750485</v>
      </c>
      <c r="I76" s="74">
        <f t="shared" si="38"/>
        <v>1818620441.1300001</v>
      </c>
    </row>
    <row r="77" spans="1:9" ht="26.4" x14ac:dyDescent="0.3">
      <c r="A77" s="20" t="s">
        <v>185</v>
      </c>
      <c r="B77" s="22" t="s">
        <v>41</v>
      </c>
      <c r="C77" s="66">
        <f>VLOOKUP(A77,'HOJA TRABAJO'!$A$1:$Z$89,6,0)</f>
        <v>890091559</v>
      </c>
      <c r="D77" s="66">
        <f>VLOOKUP(A77,'HOJA TRABAJO'!$A$1:$Z$89,7,0)</f>
        <v>0</v>
      </c>
      <c r="E77" s="68">
        <f>VLOOKUP(A77,'HOJA TRABAJO'!$A$1:$Z$89,8,0)</f>
        <v>0</v>
      </c>
      <c r="F77" s="74">
        <v>0</v>
      </c>
      <c r="G77" s="66">
        <f>VLOOKUP(A77,'HOJA TRABAJO'!$A$1:$Z$89,9,0)</f>
        <v>44859101</v>
      </c>
      <c r="H77" s="74">
        <f>VLOOKUP(A77,'HOJA TRABAJO'!$A$1:$Z$89,10,0)</f>
        <v>748181044</v>
      </c>
      <c r="I77" s="74">
        <f t="shared" si="38"/>
        <v>186769616</v>
      </c>
    </row>
    <row r="78" spans="1:9" x14ac:dyDescent="0.3">
      <c r="A78" s="20" t="s">
        <v>186</v>
      </c>
      <c r="B78" s="22" t="s">
        <v>42</v>
      </c>
      <c r="C78" s="66">
        <f>VLOOKUP(A78,'HOJA TRABAJO'!$A$1:$Z$89,6,0)</f>
        <v>1293249383</v>
      </c>
      <c r="D78" s="66">
        <f>VLOOKUP(A78,'HOJA TRABAJO'!$A$1:$Z$89,7,0)</f>
        <v>0</v>
      </c>
      <c r="E78" s="68">
        <f>VLOOKUP(A78,'HOJA TRABAJO'!$A$1:$Z$89,8,0)</f>
        <v>0</v>
      </c>
      <c r="F78" s="74">
        <v>0</v>
      </c>
      <c r="G78" s="66">
        <f>VLOOKUP(A78,'HOJA TRABAJO'!$A$1:$Z$89,9,0)</f>
        <v>76644725</v>
      </c>
      <c r="H78" s="74">
        <f>VLOOKUP(A78,'HOJA TRABAJO'!$A$1:$Z$89,10,0)</f>
        <v>133579845.38</v>
      </c>
      <c r="I78" s="74">
        <f t="shared" si="38"/>
        <v>1236314262.6199999</v>
      </c>
    </row>
    <row r="79" spans="1:9" ht="26.4" x14ac:dyDescent="0.3">
      <c r="A79" s="20" t="s">
        <v>187</v>
      </c>
      <c r="B79" s="22" t="s">
        <v>43</v>
      </c>
      <c r="C79" s="66">
        <f>VLOOKUP(A79,'HOJA TRABAJO'!$A$1:$Z$89,6,0)</f>
        <v>465560648</v>
      </c>
      <c r="D79" s="66">
        <f>VLOOKUP(A79,'HOJA TRABAJO'!$A$1:$Z$89,7,0)</f>
        <v>0</v>
      </c>
      <c r="E79" s="68">
        <f>VLOOKUP(A79,'HOJA TRABAJO'!$A$1:$Z$89,8,0)</f>
        <v>0</v>
      </c>
      <c r="F79" s="74">
        <v>0</v>
      </c>
      <c r="G79" s="66">
        <f>VLOOKUP(A79,'HOJA TRABAJO'!$A$1:$Z$89,9,0)</f>
        <v>3450000</v>
      </c>
      <c r="H79" s="74">
        <f>VLOOKUP(A79,'HOJA TRABAJO'!$A$1:$Z$89,10,0)</f>
        <v>247964353.28</v>
      </c>
      <c r="I79" s="74">
        <f t="shared" si="38"/>
        <v>221046294.72</v>
      </c>
    </row>
    <row r="80" spans="1:9" ht="26.4" x14ac:dyDescent="0.3">
      <c r="A80" s="20" t="s">
        <v>188</v>
      </c>
      <c r="B80" s="22" t="s">
        <v>44</v>
      </c>
      <c r="C80" s="66">
        <f>VLOOKUP(A80,'HOJA TRABAJO'!$A$1:$Z$89,6,0)</f>
        <v>1000000</v>
      </c>
      <c r="D80" s="66">
        <f>VLOOKUP(A80,'HOJA TRABAJO'!$A$1:$Z$89,7,0)</f>
        <v>0</v>
      </c>
      <c r="E80" s="68">
        <f>VLOOKUP(A80,'HOJA TRABAJO'!$A$1:$Z$89,8,0)</f>
        <v>0</v>
      </c>
      <c r="F80" s="74">
        <v>0</v>
      </c>
      <c r="G80" s="66">
        <f>VLOOKUP(A80,'HOJA TRABAJO'!$A$1:$Z$89,9,0)</f>
        <v>0</v>
      </c>
      <c r="H80" s="74">
        <f>VLOOKUP(A80,'HOJA TRABAJO'!$A$1:$Z$89,10,0)</f>
        <v>0</v>
      </c>
      <c r="I80" s="74">
        <f t="shared" si="38"/>
        <v>1000000</v>
      </c>
    </row>
    <row r="81" spans="1:9" x14ac:dyDescent="0.3">
      <c r="A81" s="20" t="s">
        <v>189</v>
      </c>
      <c r="B81" s="21" t="s">
        <v>91</v>
      </c>
      <c r="C81" s="66">
        <f>C82+C83+C84+C85+C86</f>
        <v>955213501</v>
      </c>
      <c r="D81" s="66">
        <f t="shared" ref="D81:I81" si="39">D82+D83+D84+D85+D86</f>
        <v>0</v>
      </c>
      <c r="E81" s="68">
        <f t="shared" si="39"/>
        <v>6200102</v>
      </c>
      <c r="F81" s="74">
        <f t="shared" si="39"/>
        <v>0</v>
      </c>
      <c r="G81" s="66">
        <f t="shared" si="39"/>
        <v>526613683</v>
      </c>
      <c r="H81" s="74">
        <f t="shared" si="39"/>
        <v>548372682.53999996</v>
      </c>
      <c r="I81" s="74">
        <f t="shared" si="39"/>
        <v>927254399.46000004</v>
      </c>
    </row>
    <row r="82" spans="1:9" x14ac:dyDescent="0.3">
      <c r="A82" s="20" t="s">
        <v>190</v>
      </c>
      <c r="B82" s="22" t="s">
        <v>45</v>
      </c>
      <c r="C82" s="66">
        <f>VLOOKUP(A82,'HOJA TRABAJO'!$A$1:$Z$89,6,0)</f>
        <v>287696317</v>
      </c>
      <c r="D82" s="66">
        <f>VLOOKUP(A82,'HOJA TRABAJO'!$A$1:$Z$89,7,0)</f>
        <v>0</v>
      </c>
      <c r="E82" s="68">
        <f>VLOOKUP(A82,'HOJA TRABAJO'!$A$1:$Z$89,8,0)</f>
        <v>0</v>
      </c>
      <c r="F82" s="74">
        <v>0</v>
      </c>
      <c r="G82" s="66">
        <f>VLOOKUP(A82,'HOJA TRABAJO'!$A$1:$Z$89,9,0)</f>
        <v>11303683</v>
      </c>
      <c r="H82" s="74">
        <f>VLOOKUP(A82,'HOJA TRABAJO'!$A$1:$Z$89,10,0)</f>
        <v>0</v>
      </c>
      <c r="I82" s="74">
        <f t="shared" ref="I82:I87" si="40">C82+D82-E82-F82+G82-H82</f>
        <v>299000000</v>
      </c>
    </row>
    <row r="83" spans="1:9" x14ac:dyDescent="0.3">
      <c r="A83" s="20" t="s">
        <v>191</v>
      </c>
      <c r="B83" s="22" t="s">
        <v>46</v>
      </c>
      <c r="C83" s="66">
        <f>VLOOKUP(A83,'HOJA TRABAJO'!$A$1:$Z$89,6,0)</f>
        <v>59651967</v>
      </c>
      <c r="D83" s="66">
        <f>VLOOKUP(A83,'HOJA TRABAJO'!$A$1:$Z$89,7,0)</f>
        <v>0</v>
      </c>
      <c r="E83" s="68">
        <f>VLOOKUP(A83,'HOJA TRABAJO'!$A$1:$Z$89,8,0)</f>
        <v>0</v>
      </c>
      <c r="F83" s="74">
        <v>0</v>
      </c>
      <c r="G83" s="66">
        <f>VLOOKUP(A83,'HOJA TRABAJO'!$A$1:$Z$89,9,0)</f>
        <v>0</v>
      </c>
      <c r="H83" s="74">
        <f>VLOOKUP(A83,'HOJA TRABAJO'!$A$1:$Z$89,10,0)</f>
        <v>21651967</v>
      </c>
      <c r="I83" s="74">
        <f t="shared" si="40"/>
        <v>38000000</v>
      </c>
    </row>
    <row r="84" spans="1:9" ht="39.6" x14ac:dyDescent="0.3">
      <c r="A84" s="20" t="s">
        <v>192</v>
      </c>
      <c r="B84" s="22" t="s">
        <v>47</v>
      </c>
      <c r="C84" s="66">
        <f>VLOOKUP(A84,'HOJA TRABAJO'!$A$1:$Z$89,6,0)</f>
        <v>34029726</v>
      </c>
      <c r="D84" s="66">
        <f>VLOOKUP(A84,'HOJA TRABAJO'!$A$1:$Z$89,7,0)</f>
        <v>0</v>
      </c>
      <c r="E84" s="68">
        <f>VLOOKUP(A84,'HOJA TRABAJO'!$A$1:$Z$89,8,0)</f>
        <v>0</v>
      </c>
      <c r="F84" s="74">
        <v>0</v>
      </c>
      <c r="G84" s="66">
        <f>VLOOKUP(A84,'HOJA TRABAJO'!$A$1:$Z$89,9,0)</f>
        <v>100000</v>
      </c>
      <c r="H84" s="74">
        <f>VLOOKUP(A84,'HOJA TRABAJO'!$A$1:$Z$89,10,0)</f>
        <v>0</v>
      </c>
      <c r="I84" s="74">
        <f t="shared" si="40"/>
        <v>34129726</v>
      </c>
    </row>
    <row r="85" spans="1:9" x14ac:dyDescent="0.3">
      <c r="A85" s="20" t="s">
        <v>193</v>
      </c>
      <c r="B85" s="22" t="s">
        <v>73</v>
      </c>
      <c r="C85" s="66">
        <f>VLOOKUP(A85,'HOJA TRABAJO'!$A$1:$Z$89,6,0)</f>
        <v>234790000</v>
      </c>
      <c r="D85" s="66">
        <f>VLOOKUP(A85,'HOJA TRABAJO'!$A$1:$Z$89,7,0)</f>
        <v>0</v>
      </c>
      <c r="E85" s="68">
        <f>VLOOKUP(A85,'HOJA TRABAJO'!$A$1:$Z$89,8,0)</f>
        <v>0</v>
      </c>
      <c r="F85" s="74">
        <v>0</v>
      </c>
      <c r="G85" s="66">
        <f>VLOOKUP(A85,'HOJA TRABAJO'!$A$1:$Z$89,9,0)</f>
        <v>15210000</v>
      </c>
      <c r="H85" s="74">
        <f>VLOOKUP(A85,'HOJA TRABAJO'!$A$1:$Z$89,10,0)</f>
        <v>0</v>
      </c>
      <c r="I85" s="74">
        <f t="shared" si="40"/>
        <v>250000000</v>
      </c>
    </row>
    <row r="86" spans="1:9" x14ac:dyDescent="0.3">
      <c r="A86" s="20" t="s">
        <v>194</v>
      </c>
      <c r="B86" s="22" t="s">
        <v>48</v>
      </c>
      <c r="C86" s="66">
        <f>VLOOKUP(A86,'HOJA TRABAJO'!$A$1:$Z$89,6,0)</f>
        <v>339045491</v>
      </c>
      <c r="D86" s="66">
        <f>VLOOKUP(A86,'HOJA TRABAJO'!$A$1:$Z$89,7,0)</f>
        <v>0</v>
      </c>
      <c r="E86" s="68">
        <f>VLOOKUP(A86,'HOJA TRABAJO'!$A$1:$Z$89,8,0)</f>
        <v>6200102</v>
      </c>
      <c r="F86" s="74">
        <v>0</v>
      </c>
      <c r="G86" s="66">
        <f>VLOOKUP(A86,'HOJA TRABAJO'!$A$1:$Z$89,9,0)</f>
        <v>500000000</v>
      </c>
      <c r="H86" s="74">
        <f>VLOOKUP(A86,'HOJA TRABAJO'!$A$1:$Z$89,10,0)</f>
        <v>526720715.54000002</v>
      </c>
      <c r="I86" s="74">
        <f t="shared" si="40"/>
        <v>306124673.45999998</v>
      </c>
    </row>
    <row r="87" spans="1:9" ht="15" thickBot="1" x14ac:dyDescent="0.35">
      <c r="A87" s="20" t="s">
        <v>195</v>
      </c>
      <c r="B87" s="22" t="s">
        <v>49</v>
      </c>
      <c r="C87" s="66">
        <f>VLOOKUP(A87,'HOJA TRABAJO'!$A$1:$Z$89,6,0)</f>
        <v>200000000</v>
      </c>
      <c r="D87" s="66">
        <f>VLOOKUP(A87,'HOJA TRABAJO'!$A$1:$Z$89,7,0)</f>
        <v>0</v>
      </c>
      <c r="E87" s="68">
        <f>VLOOKUP(A87,'HOJA TRABAJO'!$A$1:$Z$89,8,0)</f>
        <v>0</v>
      </c>
      <c r="F87" s="74">
        <v>0</v>
      </c>
      <c r="G87" s="66">
        <f>VLOOKUP(A87,'HOJA TRABAJO'!$A$1:$Z$89,9,0)</f>
        <v>1356717</v>
      </c>
      <c r="H87" s="74">
        <f>VLOOKUP(A87,'HOJA TRABAJO'!$A$1:$Z$89,10,0)</f>
        <v>0</v>
      </c>
      <c r="I87" s="74">
        <f t="shared" si="40"/>
        <v>201356717</v>
      </c>
    </row>
    <row r="88" spans="1:9" s="15" customFormat="1" ht="15.6" thickTop="1" thickBot="1" x14ac:dyDescent="0.35">
      <c r="A88" s="10" t="s">
        <v>196</v>
      </c>
      <c r="B88" s="11" t="s">
        <v>50</v>
      </c>
      <c r="C88" s="32">
        <f>C89+C94</f>
        <v>1305000000</v>
      </c>
      <c r="D88" s="32">
        <f t="shared" ref="D88:I88" si="41">D89+D94</f>
        <v>1200000000</v>
      </c>
      <c r="E88" s="56">
        <f t="shared" si="41"/>
        <v>0</v>
      </c>
      <c r="F88" s="35">
        <f t="shared" si="41"/>
        <v>0</v>
      </c>
      <c r="G88" s="32">
        <f t="shared" si="41"/>
        <v>37065562</v>
      </c>
      <c r="H88" s="35">
        <f t="shared" si="41"/>
        <v>37065562</v>
      </c>
      <c r="I88" s="35">
        <f t="shared" si="41"/>
        <v>2505000000</v>
      </c>
    </row>
    <row r="89" spans="1:9" ht="15" thickTop="1" x14ac:dyDescent="0.3">
      <c r="A89" s="20" t="s">
        <v>197</v>
      </c>
      <c r="B89" s="21" t="s">
        <v>92</v>
      </c>
      <c r="C89" s="66">
        <f>C90</f>
        <v>250000000</v>
      </c>
      <c r="D89" s="66">
        <f t="shared" ref="D89:I89" si="42">D90</f>
        <v>0</v>
      </c>
      <c r="E89" s="68">
        <f t="shared" si="42"/>
        <v>0</v>
      </c>
      <c r="F89" s="74">
        <f t="shared" si="42"/>
        <v>0</v>
      </c>
      <c r="G89" s="66">
        <f t="shared" si="42"/>
        <v>0</v>
      </c>
      <c r="H89" s="74">
        <f t="shared" si="42"/>
        <v>0</v>
      </c>
      <c r="I89" s="74">
        <f t="shared" si="42"/>
        <v>250000000</v>
      </c>
    </row>
    <row r="90" spans="1:9" ht="15" thickBot="1" x14ac:dyDescent="0.35">
      <c r="A90" s="20" t="s">
        <v>198</v>
      </c>
      <c r="B90" s="21" t="s">
        <v>93</v>
      </c>
      <c r="C90" s="66">
        <f>C91</f>
        <v>250000000</v>
      </c>
      <c r="D90" s="66">
        <f t="shared" ref="D90:I90" si="43">D91</f>
        <v>0</v>
      </c>
      <c r="E90" s="68">
        <f t="shared" si="43"/>
        <v>0</v>
      </c>
      <c r="F90" s="74">
        <f t="shared" si="43"/>
        <v>0</v>
      </c>
      <c r="G90" s="66">
        <f t="shared" si="43"/>
        <v>0</v>
      </c>
      <c r="H90" s="74">
        <f t="shared" si="43"/>
        <v>0</v>
      </c>
      <c r="I90" s="74">
        <f t="shared" si="43"/>
        <v>250000000</v>
      </c>
    </row>
    <row r="91" spans="1:9" s="15" customFormat="1" ht="27.6" thickTop="1" thickBot="1" x14ac:dyDescent="0.35">
      <c r="A91" s="12" t="s">
        <v>199</v>
      </c>
      <c r="B91" s="13" t="s">
        <v>94</v>
      </c>
      <c r="C91" s="33">
        <f>C92+C93</f>
        <v>250000000</v>
      </c>
      <c r="D91" s="33">
        <f t="shared" ref="D91:I91" si="44">D92+D93</f>
        <v>0</v>
      </c>
      <c r="E91" s="52">
        <f t="shared" si="44"/>
        <v>0</v>
      </c>
      <c r="F91" s="34">
        <f t="shared" si="44"/>
        <v>0</v>
      </c>
      <c r="G91" s="33">
        <f t="shared" si="44"/>
        <v>0</v>
      </c>
      <c r="H91" s="34">
        <f t="shared" si="44"/>
        <v>0</v>
      </c>
      <c r="I91" s="34">
        <f t="shared" si="44"/>
        <v>250000000</v>
      </c>
    </row>
    <row r="92" spans="1:9" ht="15" thickTop="1" x14ac:dyDescent="0.3">
      <c r="A92" s="20" t="s">
        <v>200</v>
      </c>
      <c r="B92" s="22" t="s">
        <v>51</v>
      </c>
      <c r="C92" s="66">
        <f>VLOOKUP(A92,'HOJA TRABAJO'!$A$1:$Z$89,6,0)</f>
        <v>125000000</v>
      </c>
      <c r="D92" s="66">
        <f>VLOOKUP(A92,'HOJA TRABAJO'!$A$1:$Z$89,7,0)</f>
        <v>0</v>
      </c>
      <c r="E92" s="68">
        <f>VLOOKUP(A92,'HOJA TRABAJO'!$A$1:$Z$89,8,0)</f>
        <v>0</v>
      </c>
      <c r="F92" s="74">
        <v>0</v>
      </c>
      <c r="G92" s="66">
        <f>VLOOKUP(A92,'HOJA TRABAJO'!$A$1:$Z$89,9,0)</f>
        <v>0</v>
      </c>
      <c r="H92" s="74">
        <f>VLOOKUP(A92,'HOJA TRABAJO'!$A$1:$Z$89,10,0)</f>
        <v>0</v>
      </c>
      <c r="I92" s="74">
        <f t="shared" ref="I92:I93" si="45">C92+D92-E92-F92+G92-H92</f>
        <v>125000000</v>
      </c>
    </row>
    <row r="93" spans="1:9" ht="15" thickBot="1" x14ac:dyDescent="0.35">
      <c r="A93" s="20" t="s">
        <v>201</v>
      </c>
      <c r="B93" s="22" t="s">
        <v>52</v>
      </c>
      <c r="C93" s="66">
        <f>VLOOKUP(A93,'HOJA TRABAJO'!$A$1:$Z$89,6,0)</f>
        <v>125000000</v>
      </c>
      <c r="D93" s="66">
        <f>VLOOKUP(A93,'HOJA TRABAJO'!$A$1:$Z$89,7,0)</f>
        <v>0</v>
      </c>
      <c r="E93" s="68">
        <f>VLOOKUP(A93,'HOJA TRABAJO'!$A$1:$Z$89,8,0)</f>
        <v>0</v>
      </c>
      <c r="F93" s="74">
        <v>0</v>
      </c>
      <c r="G93" s="66">
        <f>VLOOKUP(A93,'HOJA TRABAJO'!$A$1:$Z$89,9,0)</f>
        <v>0</v>
      </c>
      <c r="H93" s="74">
        <f>VLOOKUP(A93,'HOJA TRABAJO'!$A$1:$Z$89,10,0)</f>
        <v>0</v>
      </c>
      <c r="I93" s="74">
        <f t="shared" si="45"/>
        <v>125000000</v>
      </c>
    </row>
    <row r="94" spans="1:9" s="15" customFormat="1" ht="15.6" thickTop="1" thickBot="1" x14ac:dyDescent="0.35">
      <c r="A94" s="12" t="s">
        <v>202</v>
      </c>
      <c r="B94" s="13" t="s">
        <v>95</v>
      </c>
      <c r="C94" s="33">
        <f>C95</f>
        <v>1055000000</v>
      </c>
      <c r="D94" s="33">
        <f t="shared" ref="D94:H95" si="46">D95</f>
        <v>1200000000</v>
      </c>
      <c r="E94" s="52">
        <f t="shared" si="46"/>
        <v>0</v>
      </c>
      <c r="F94" s="34">
        <f t="shared" si="46"/>
        <v>0</v>
      </c>
      <c r="G94" s="33">
        <f t="shared" si="46"/>
        <v>37065562</v>
      </c>
      <c r="H94" s="34">
        <f t="shared" si="46"/>
        <v>37065562</v>
      </c>
      <c r="I94" s="34">
        <f>I95</f>
        <v>2255000000</v>
      </c>
    </row>
    <row r="95" spans="1:9" ht="15" thickTop="1" x14ac:dyDescent="0.3">
      <c r="A95" s="20" t="s">
        <v>203</v>
      </c>
      <c r="B95" s="21" t="s">
        <v>96</v>
      </c>
      <c r="C95" s="66">
        <f>C96</f>
        <v>1055000000</v>
      </c>
      <c r="D95" s="66">
        <f t="shared" si="46"/>
        <v>1200000000</v>
      </c>
      <c r="E95" s="68">
        <f t="shared" si="46"/>
        <v>0</v>
      </c>
      <c r="F95" s="74">
        <f t="shared" si="46"/>
        <v>0</v>
      </c>
      <c r="G95" s="66">
        <f>G96+G97</f>
        <v>37065562</v>
      </c>
      <c r="H95" s="74">
        <f>H96+H97</f>
        <v>37065562</v>
      </c>
      <c r="I95" s="74">
        <f>I96+I97</f>
        <v>2255000000</v>
      </c>
    </row>
    <row r="96" spans="1:9" x14ac:dyDescent="0.3">
      <c r="A96" s="20" t="s">
        <v>204</v>
      </c>
      <c r="B96" s="22" t="s">
        <v>54</v>
      </c>
      <c r="C96" s="66">
        <f>VLOOKUP(A96,'HOJA TRABAJO'!$A$1:$Z$89,6,0)</f>
        <v>1055000000</v>
      </c>
      <c r="D96" s="66">
        <f>VLOOKUP(A96,'HOJA TRABAJO'!$A$1:$Z$89,7,0)</f>
        <v>1200000000</v>
      </c>
      <c r="E96" s="68">
        <f>VLOOKUP(A96,'HOJA TRABAJO'!$A$1:$Z$89,8,0)</f>
        <v>0</v>
      </c>
      <c r="F96" s="74">
        <v>0</v>
      </c>
      <c r="G96" s="66">
        <f>VLOOKUP(A96,'HOJA TRABAJO'!$A$1:$Z$89,9,0)</f>
        <v>0</v>
      </c>
      <c r="H96" s="74">
        <f>VLOOKUP(A96,'HOJA TRABAJO'!$A$1:$Z$89,10,0)</f>
        <v>37065562</v>
      </c>
      <c r="I96" s="74">
        <f t="shared" ref="I96:I97" si="47">C96+D96-E96-F96+G96-H96</f>
        <v>2217934438</v>
      </c>
    </row>
    <row r="97" spans="1:9" ht="15" thickBot="1" x14ac:dyDescent="0.35">
      <c r="A97" s="20" t="s">
        <v>313</v>
      </c>
      <c r="B97" s="22" t="s">
        <v>314</v>
      </c>
      <c r="C97" s="66"/>
      <c r="D97" s="66"/>
      <c r="E97" s="68"/>
      <c r="F97" s="74"/>
      <c r="G97" s="66">
        <f>VLOOKUP(A97,'HOJA TRABAJO'!$A$1:$Z$89,9,0)</f>
        <v>37065562</v>
      </c>
      <c r="H97" s="74">
        <f>VLOOKUP(A97,'HOJA TRABAJO'!$A$1:$Z$89,10,0)</f>
        <v>0</v>
      </c>
      <c r="I97" s="74">
        <f t="shared" si="47"/>
        <v>37065562</v>
      </c>
    </row>
    <row r="98" spans="1:9" s="15" customFormat="1" ht="15.6" thickTop="1" thickBot="1" x14ac:dyDescent="0.35">
      <c r="A98" s="10" t="s">
        <v>205</v>
      </c>
      <c r="B98" s="11" t="s">
        <v>55</v>
      </c>
      <c r="C98" s="32">
        <f>C99+C102+C104</f>
        <v>332000000</v>
      </c>
      <c r="D98" s="32">
        <f t="shared" ref="D98:I98" si="48">D99+D102+D104</f>
        <v>0</v>
      </c>
      <c r="E98" s="56">
        <f t="shared" si="48"/>
        <v>0</v>
      </c>
      <c r="F98" s="35">
        <f t="shared" si="48"/>
        <v>0</v>
      </c>
      <c r="G98" s="32">
        <f t="shared" si="48"/>
        <v>140000</v>
      </c>
      <c r="H98" s="35">
        <f t="shared" si="48"/>
        <v>140000</v>
      </c>
      <c r="I98" s="35">
        <f t="shared" si="48"/>
        <v>332000000</v>
      </c>
    </row>
    <row r="99" spans="1:9" s="15" customFormat="1" ht="15.6" thickTop="1" thickBot="1" x14ac:dyDescent="0.35">
      <c r="A99" s="12" t="s">
        <v>206</v>
      </c>
      <c r="B99" s="13" t="s">
        <v>97</v>
      </c>
      <c r="C99" s="33">
        <f>C100</f>
        <v>15000000</v>
      </c>
      <c r="D99" s="33">
        <f t="shared" ref="D99:I100" si="49">D100</f>
        <v>0</v>
      </c>
      <c r="E99" s="52">
        <f t="shared" si="49"/>
        <v>0</v>
      </c>
      <c r="F99" s="34">
        <f t="shared" si="49"/>
        <v>0</v>
      </c>
      <c r="G99" s="33">
        <f t="shared" si="49"/>
        <v>0</v>
      </c>
      <c r="H99" s="34">
        <f t="shared" si="49"/>
        <v>0</v>
      </c>
      <c r="I99" s="34">
        <f t="shared" si="49"/>
        <v>15000000</v>
      </c>
    </row>
    <row r="100" spans="1:9" ht="15" thickTop="1" x14ac:dyDescent="0.3">
      <c r="A100" s="20" t="s">
        <v>207</v>
      </c>
      <c r="B100" s="21" t="s">
        <v>98</v>
      </c>
      <c r="C100" s="66">
        <f>C101</f>
        <v>15000000</v>
      </c>
      <c r="D100" s="66">
        <f t="shared" si="49"/>
        <v>0</v>
      </c>
      <c r="E100" s="68">
        <f t="shared" si="49"/>
        <v>0</v>
      </c>
      <c r="F100" s="74">
        <f t="shared" si="49"/>
        <v>0</v>
      </c>
      <c r="G100" s="66">
        <f t="shared" si="49"/>
        <v>0</v>
      </c>
      <c r="H100" s="74">
        <f t="shared" si="49"/>
        <v>0</v>
      </c>
      <c r="I100" s="74">
        <f t="shared" si="49"/>
        <v>15000000</v>
      </c>
    </row>
    <row r="101" spans="1:9" x14ac:dyDescent="0.3">
      <c r="A101" s="20" t="s">
        <v>208</v>
      </c>
      <c r="B101" s="22" t="s">
        <v>56</v>
      </c>
      <c r="C101" s="66">
        <f>VLOOKUP(A101,'HOJA TRABAJO'!$A$1:$Z$89,6,0)</f>
        <v>15000000</v>
      </c>
      <c r="D101" s="66">
        <f>VLOOKUP(A101,'HOJA TRABAJO'!$A$1:$Z$89,7,0)</f>
        <v>0</v>
      </c>
      <c r="E101" s="68">
        <f>VLOOKUP(A101,'HOJA TRABAJO'!$A$1:$Z$89,8,0)</f>
        <v>0</v>
      </c>
      <c r="F101" s="74">
        <v>0</v>
      </c>
      <c r="G101" s="66">
        <f>VLOOKUP(A101,'HOJA TRABAJO'!$A$1:$Z$89,9,0)</f>
        <v>0</v>
      </c>
      <c r="H101" s="74">
        <f>VLOOKUP(A101,'HOJA TRABAJO'!$A$1:$Z$89,10,0)</f>
        <v>0</v>
      </c>
      <c r="I101" s="74">
        <f t="shared" ref="I101" si="50">C101+D101-E101-F101+G101-H101</f>
        <v>15000000</v>
      </c>
    </row>
    <row r="102" spans="1:9" ht="15" thickBot="1" x14ac:dyDescent="0.35">
      <c r="A102" s="20" t="s">
        <v>209</v>
      </c>
      <c r="B102" s="21" t="s">
        <v>99</v>
      </c>
      <c r="C102" s="66">
        <f>C103</f>
        <v>263000000</v>
      </c>
      <c r="D102" s="66">
        <f t="shared" ref="D102:I102" si="51">D103</f>
        <v>0</v>
      </c>
      <c r="E102" s="68">
        <f t="shared" si="51"/>
        <v>0</v>
      </c>
      <c r="F102" s="74">
        <f t="shared" si="51"/>
        <v>0</v>
      </c>
      <c r="G102" s="66">
        <f t="shared" si="51"/>
        <v>0</v>
      </c>
      <c r="H102" s="74">
        <f t="shared" si="51"/>
        <v>0</v>
      </c>
      <c r="I102" s="74">
        <f t="shared" si="51"/>
        <v>263000000</v>
      </c>
    </row>
    <row r="103" spans="1:9" s="15" customFormat="1" ht="15.6" thickTop="1" thickBot="1" x14ac:dyDescent="0.35">
      <c r="A103" s="12" t="s">
        <v>210</v>
      </c>
      <c r="B103" s="13" t="s">
        <v>100</v>
      </c>
      <c r="C103" s="33">
        <f>VLOOKUP(A103,'HOJA TRABAJO'!$A$1:$Z$89,6,0)</f>
        <v>263000000</v>
      </c>
      <c r="D103" s="27"/>
      <c r="E103" s="14"/>
      <c r="F103" s="23"/>
      <c r="G103" s="33">
        <f>VLOOKUP(A103,'HOJA TRABAJO'!$A$1:$Z$89,9,0)</f>
        <v>0</v>
      </c>
      <c r="H103" s="34">
        <f>VLOOKUP(A103,'HOJA TRABAJO'!$A$1:$Z$89,10,0)</f>
        <v>0</v>
      </c>
      <c r="I103" s="34">
        <f t="shared" ref="I103" si="52">C103+D103-E103-F103+G103-H103</f>
        <v>263000000</v>
      </c>
    </row>
    <row r="104" spans="1:9" s="15" customFormat="1" ht="15.6" thickTop="1" thickBot="1" x14ac:dyDescent="0.35">
      <c r="A104" s="12" t="s">
        <v>211</v>
      </c>
      <c r="B104" s="13" t="s">
        <v>101</v>
      </c>
      <c r="C104" s="33">
        <f>C105+C107</f>
        <v>54000000</v>
      </c>
      <c r="D104" s="33">
        <f t="shared" ref="D104:I104" si="53">D105+D107</f>
        <v>0</v>
      </c>
      <c r="E104" s="52">
        <f t="shared" si="53"/>
        <v>0</v>
      </c>
      <c r="F104" s="34">
        <f t="shared" si="53"/>
        <v>0</v>
      </c>
      <c r="G104" s="33">
        <f t="shared" si="53"/>
        <v>140000</v>
      </c>
      <c r="H104" s="34">
        <f t="shared" si="53"/>
        <v>140000</v>
      </c>
      <c r="I104" s="34">
        <f t="shared" si="53"/>
        <v>54000000</v>
      </c>
    </row>
    <row r="105" spans="1:9" ht="15" thickTop="1" x14ac:dyDescent="0.3">
      <c r="A105" s="20" t="s">
        <v>212</v>
      </c>
      <c r="B105" s="21" t="s">
        <v>102</v>
      </c>
      <c r="C105" s="66">
        <f>C106</f>
        <v>1000000</v>
      </c>
      <c r="D105" s="66">
        <f t="shared" ref="D105:I105" si="54">D106</f>
        <v>0</v>
      </c>
      <c r="E105" s="68">
        <f t="shared" si="54"/>
        <v>0</v>
      </c>
      <c r="F105" s="74">
        <f t="shared" si="54"/>
        <v>0</v>
      </c>
      <c r="G105" s="66">
        <f t="shared" si="54"/>
        <v>0</v>
      </c>
      <c r="H105" s="74">
        <f t="shared" si="54"/>
        <v>0</v>
      </c>
      <c r="I105" s="74">
        <f t="shared" si="54"/>
        <v>1000000</v>
      </c>
    </row>
    <row r="106" spans="1:9" x14ac:dyDescent="0.3">
      <c r="A106" s="20" t="s">
        <v>213</v>
      </c>
      <c r="B106" s="22" t="s">
        <v>57</v>
      </c>
      <c r="C106" s="66">
        <f>VLOOKUP(A106,'HOJA TRABAJO'!$A$1:$Z$89,6,0)</f>
        <v>1000000</v>
      </c>
      <c r="D106" s="66">
        <f>VLOOKUP(A106,'HOJA TRABAJO'!$A$1:$Z$89,7,0)</f>
        <v>0</v>
      </c>
      <c r="E106" s="68">
        <f>VLOOKUP(A106,'HOJA TRABAJO'!$A$1:$Z$89,8,0)</f>
        <v>0</v>
      </c>
      <c r="F106" s="74">
        <v>0</v>
      </c>
      <c r="G106" s="66">
        <f>VLOOKUP(A106,'HOJA TRABAJO'!$A$1:$Z$89,9,0)</f>
        <v>0</v>
      </c>
      <c r="H106" s="74">
        <f>VLOOKUP(A106,'HOJA TRABAJO'!$A$1:$Z$89,10,0)</f>
        <v>0</v>
      </c>
      <c r="I106" s="74">
        <f t="shared" ref="I106" si="55">C106+D106-E106-F106+G106-H106</f>
        <v>1000000</v>
      </c>
    </row>
    <row r="107" spans="1:9" x14ac:dyDescent="0.3">
      <c r="A107" s="20" t="s">
        <v>214</v>
      </c>
      <c r="B107" s="21" t="s">
        <v>103</v>
      </c>
      <c r="C107" s="66">
        <f>C108+C109</f>
        <v>53000000</v>
      </c>
      <c r="D107" s="66">
        <f t="shared" ref="D107:I107" si="56">D108+D109</f>
        <v>0</v>
      </c>
      <c r="E107" s="68">
        <f t="shared" si="56"/>
        <v>0</v>
      </c>
      <c r="F107" s="74">
        <f t="shared" si="56"/>
        <v>0</v>
      </c>
      <c r="G107" s="66">
        <f t="shared" si="56"/>
        <v>140000</v>
      </c>
      <c r="H107" s="74">
        <f t="shared" si="56"/>
        <v>140000</v>
      </c>
      <c r="I107" s="74">
        <f t="shared" si="56"/>
        <v>53000000</v>
      </c>
    </row>
    <row r="108" spans="1:9" x14ac:dyDescent="0.3">
      <c r="A108" s="20" t="s">
        <v>215</v>
      </c>
      <c r="B108" s="22" t="s">
        <v>58</v>
      </c>
      <c r="C108" s="66">
        <f>VLOOKUP(A108,'HOJA TRABAJO'!$A$1:$Z$89,6,0)</f>
        <v>53000000</v>
      </c>
      <c r="D108" s="66">
        <f>VLOOKUP(A108,'HOJA TRABAJO'!$A$1:$Z$89,7,0)</f>
        <v>0</v>
      </c>
      <c r="E108" s="68">
        <f>VLOOKUP(A108,'HOJA TRABAJO'!$A$1:$Z$89,8,0)</f>
        <v>0</v>
      </c>
      <c r="F108" s="74">
        <v>0</v>
      </c>
      <c r="G108" s="66">
        <f>VLOOKUP(A108,'HOJA TRABAJO'!$A$1:$Z$89,9,0)</f>
        <v>0</v>
      </c>
      <c r="H108" s="74">
        <f>VLOOKUP(A108,'HOJA TRABAJO'!$A$1:$Z$89,10,0)</f>
        <v>140000</v>
      </c>
      <c r="I108" s="74">
        <f t="shared" ref="I108:I109" si="57">C108+D108-E108-F108+G108-H108</f>
        <v>52860000</v>
      </c>
    </row>
    <row r="109" spans="1:9" ht="15" thickBot="1" x14ac:dyDescent="0.35">
      <c r="A109" s="20" t="s">
        <v>216</v>
      </c>
      <c r="B109" s="22" t="s">
        <v>65</v>
      </c>
      <c r="C109" s="66">
        <f>VLOOKUP(A109,'HOJA TRABAJO'!$A$1:$Z$89,6,0)</f>
        <v>0</v>
      </c>
      <c r="D109" s="66">
        <f>VLOOKUP(A109,'HOJA TRABAJO'!$A$1:$Z$89,7,0)</f>
        <v>0</v>
      </c>
      <c r="E109" s="68">
        <f>VLOOKUP(A109,'HOJA TRABAJO'!$A$1:$Z$89,8,0)</f>
        <v>0</v>
      </c>
      <c r="F109" s="74">
        <v>0</v>
      </c>
      <c r="G109" s="66">
        <f>VLOOKUP(A109,'HOJA TRABAJO'!$A$1:$Z$89,9,0)</f>
        <v>140000</v>
      </c>
      <c r="H109" s="74">
        <f>VLOOKUP(A109,'HOJA TRABAJO'!$A$1:$Z$89,10,0)</f>
        <v>0</v>
      </c>
      <c r="I109" s="74">
        <f t="shared" si="57"/>
        <v>140000</v>
      </c>
    </row>
    <row r="110" spans="1:9" s="7" customFormat="1" ht="30" customHeight="1" thickTop="1" thickBot="1" x14ac:dyDescent="0.35">
      <c r="A110" s="123" t="s">
        <v>251</v>
      </c>
      <c r="B110" s="124"/>
      <c r="C110" s="31">
        <f t="shared" ref="C110:I110" si="58">C111+C130</f>
        <v>65000000000</v>
      </c>
      <c r="D110" s="31">
        <f t="shared" si="58"/>
        <v>3159897938</v>
      </c>
      <c r="E110" s="57">
        <f t="shared" si="58"/>
        <v>0</v>
      </c>
      <c r="F110" s="45">
        <f t="shared" si="58"/>
        <v>0</v>
      </c>
      <c r="G110" s="31">
        <f t="shared" si="58"/>
        <v>0</v>
      </c>
      <c r="H110" s="45">
        <f t="shared" si="58"/>
        <v>0</v>
      </c>
      <c r="I110" s="57">
        <f t="shared" si="58"/>
        <v>68159897938</v>
      </c>
    </row>
    <row r="111" spans="1:9" s="15" customFormat="1" ht="27.6" thickTop="1" thickBot="1" x14ac:dyDescent="0.35">
      <c r="A111" s="10" t="s">
        <v>217</v>
      </c>
      <c r="B111" s="11" t="s">
        <v>104</v>
      </c>
      <c r="C111" s="28">
        <f>C112</f>
        <v>63500000000</v>
      </c>
      <c r="D111" s="28">
        <f t="shared" ref="D111:I111" si="59">D112</f>
        <v>3159897938</v>
      </c>
      <c r="E111" s="42">
        <f t="shared" si="59"/>
        <v>0</v>
      </c>
      <c r="F111" s="43">
        <f t="shared" si="59"/>
        <v>0</v>
      </c>
      <c r="G111" s="28">
        <f t="shared" si="59"/>
        <v>0</v>
      </c>
      <c r="H111" s="43">
        <f t="shared" si="59"/>
        <v>0</v>
      </c>
      <c r="I111" s="42">
        <f t="shared" si="59"/>
        <v>66659897938</v>
      </c>
    </row>
    <row r="112" spans="1:9" ht="15.6" thickTop="1" thickBot="1" x14ac:dyDescent="0.35">
      <c r="A112" s="20" t="s">
        <v>218</v>
      </c>
      <c r="B112" s="21" t="s">
        <v>105</v>
      </c>
      <c r="C112" s="66">
        <f t="shared" ref="C112:I112" si="60">C113+C119+C124</f>
        <v>63500000000</v>
      </c>
      <c r="D112" s="66">
        <f t="shared" si="60"/>
        <v>3159897938</v>
      </c>
      <c r="E112" s="68">
        <f t="shared" si="60"/>
        <v>0</v>
      </c>
      <c r="F112" s="74">
        <f t="shared" si="60"/>
        <v>0</v>
      </c>
      <c r="G112" s="66">
        <f t="shared" si="60"/>
        <v>0</v>
      </c>
      <c r="H112" s="74">
        <f t="shared" si="60"/>
        <v>0</v>
      </c>
      <c r="I112" s="74">
        <f t="shared" si="60"/>
        <v>66659897938</v>
      </c>
    </row>
    <row r="113" spans="1:9" s="15" customFormat="1" ht="27.6" thickTop="1" thickBot="1" x14ac:dyDescent="0.35">
      <c r="A113" s="12" t="s">
        <v>219</v>
      </c>
      <c r="B113" s="13" t="s">
        <v>59</v>
      </c>
      <c r="C113" s="33">
        <f>C114</f>
        <v>1500000000</v>
      </c>
      <c r="D113" s="33">
        <f t="shared" ref="D113:I113" si="61">D114</f>
        <v>0</v>
      </c>
      <c r="E113" s="52">
        <f t="shared" si="61"/>
        <v>0</v>
      </c>
      <c r="F113" s="34">
        <f t="shared" si="61"/>
        <v>0</v>
      </c>
      <c r="G113" s="33">
        <f t="shared" si="61"/>
        <v>0</v>
      </c>
      <c r="H113" s="34">
        <f t="shared" si="61"/>
        <v>0</v>
      </c>
      <c r="I113" s="58">
        <f t="shared" si="61"/>
        <v>1500000000</v>
      </c>
    </row>
    <row r="114" spans="1:9" ht="40.200000000000003" thickTop="1" x14ac:dyDescent="0.3">
      <c r="A114" s="20" t="s">
        <v>220</v>
      </c>
      <c r="B114" s="21" t="s">
        <v>106</v>
      </c>
      <c r="C114" s="66">
        <f>C115+C116</f>
        <v>1500000000</v>
      </c>
      <c r="D114" s="66">
        <f t="shared" ref="D114:I114" si="62">D115+D116</f>
        <v>0</v>
      </c>
      <c r="E114" s="68">
        <f t="shared" si="62"/>
        <v>0</v>
      </c>
      <c r="F114" s="74">
        <f t="shared" si="62"/>
        <v>0</v>
      </c>
      <c r="G114" s="66">
        <f t="shared" si="62"/>
        <v>0</v>
      </c>
      <c r="H114" s="74">
        <f t="shared" si="62"/>
        <v>0</v>
      </c>
      <c r="I114" s="74">
        <f t="shared" si="62"/>
        <v>1500000000</v>
      </c>
    </row>
    <row r="115" spans="1:9" x14ac:dyDescent="0.3">
      <c r="A115" s="20" t="s">
        <v>221</v>
      </c>
      <c r="B115" s="21" t="s">
        <v>108</v>
      </c>
      <c r="C115" s="66">
        <f>C117</f>
        <v>207691131</v>
      </c>
      <c r="D115" s="66">
        <f t="shared" ref="D115:I115" si="63">D117</f>
        <v>0</v>
      </c>
      <c r="E115" s="68">
        <f t="shared" si="63"/>
        <v>0</v>
      </c>
      <c r="F115" s="74">
        <f t="shared" si="63"/>
        <v>0</v>
      </c>
      <c r="G115" s="66">
        <f t="shared" si="63"/>
        <v>0</v>
      </c>
      <c r="H115" s="74">
        <f t="shared" si="63"/>
        <v>0</v>
      </c>
      <c r="I115" s="74">
        <f t="shared" si="63"/>
        <v>207691131</v>
      </c>
    </row>
    <row r="116" spans="1:9" x14ac:dyDescent="0.3">
      <c r="A116" s="20" t="s">
        <v>222</v>
      </c>
      <c r="B116" s="21" t="s">
        <v>109</v>
      </c>
      <c r="C116" s="66">
        <f>C118</f>
        <v>1292308869</v>
      </c>
      <c r="D116" s="66">
        <f t="shared" ref="D116:I116" si="64">D118</f>
        <v>0</v>
      </c>
      <c r="E116" s="68">
        <f t="shared" si="64"/>
        <v>0</v>
      </c>
      <c r="F116" s="74">
        <f t="shared" si="64"/>
        <v>0</v>
      </c>
      <c r="G116" s="66">
        <f t="shared" si="64"/>
        <v>0</v>
      </c>
      <c r="H116" s="74">
        <f t="shared" si="64"/>
        <v>0</v>
      </c>
      <c r="I116" s="74">
        <f t="shared" si="64"/>
        <v>1292308869</v>
      </c>
    </row>
    <row r="117" spans="1:9" ht="39.6" x14ac:dyDescent="0.3">
      <c r="A117" s="20" t="s">
        <v>223</v>
      </c>
      <c r="B117" s="22" t="s">
        <v>110</v>
      </c>
      <c r="C117" s="66">
        <f>VLOOKUP(A117,'HOJA TRABAJO'!$A$1:$Z$89,6,0)</f>
        <v>207691131</v>
      </c>
      <c r="D117" s="66">
        <f>VLOOKUP(A117,'HOJA TRABAJO'!$A$1:$Z$89,7,0)</f>
        <v>0</v>
      </c>
      <c r="E117" s="68">
        <f>VLOOKUP(A117,'HOJA TRABAJO'!$A$1:$Z$89,8,0)</f>
        <v>0</v>
      </c>
      <c r="F117" s="74">
        <v>0</v>
      </c>
      <c r="G117" s="66">
        <f>VLOOKUP(A117,'HOJA TRABAJO'!$A$1:$Z$89,9,0)</f>
        <v>0</v>
      </c>
      <c r="H117" s="74">
        <f>VLOOKUP(A117,'HOJA TRABAJO'!$A$1:$Z$89,10,0)</f>
        <v>0</v>
      </c>
      <c r="I117" s="74">
        <f t="shared" ref="I117:I118" si="65">C117+D117-E117-F117+G117-H117</f>
        <v>207691131</v>
      </c>
    </row>
    <row r="118" spans="1:9" ht="40.200000000000003" thickBot="1" x14ac:dyDescent="0.35">
      <c r="A118" s="20" t="s">
        <v>224</v>
      </c>
      <c r="B118" s="22" t="s">
        <v>111</v>
      </c>
      <c r="C118" s="66">
        <f>VLOOKUP(A118,'HOJA TRABAJO'!$A$1:$Z$89,6,0)</f>
        <v>1292308869</v>
      </c>
      <c r="D118" s="66">
        <f>VLOOKUP(A118,'HOJA TRABAJO'!$A$1:$Z$89,7,0)</f>
        <v>0</v>
      </c>
      <c r="E118" s="68">
        <f>VLOOKUP(A118,'HOJA TRABAJO'!$A$1:$Z$89,8,0)</f>
        <v>0</v>
      </c>
      <c r="F118" s="74">
        <v>0</v>
      </c>
      <c r="G118" s="66">
        <f>VLOOKUP(A118,'HOJA TRABAJO'!$A$1:$Z$89,9,0)</f>
        <v>0</v>
      </c>
      <c r="H118" s="74">
        <f>VLOOKUP(A118,'HOJA TRABAJO'!$A$1:$Z$89,10,0)</f>
        <v>0</v>
      </c>
      <c r="I118" s="74">
        <f t="shared" si="65"/>
        <v>1292308869</v>
      </c>
    </row>
    <row r="119" spans="1:9" s="15" customFormat="1" ht="40.799999999999997" thickTop="1" thickBot="1" x14ac:dyDescent="0.35">
      <c r="A119" s="12" t="s">
        <v>225</v>
      </c>
      <c r="B119" s="13" t="s">
        <v>61</v>
      </c>
      <c r="C119" s="33">
        <f>C120</f>
        <v>57000000000</v>
      </c>
      <c r="D119" s="33">
        <f t="shared" ref="D119:I119" si="66">D120+D123</f>
        <v>3159897938</v>
      </c>
      <c r="E119" s="52">
        <f t="shared" si="66"/>
        <v>0</v>
      </c>
      <c r="F119" s="34">
        <f t="shared" si="66"/>
        <v>0</v>
      </c>
      <c r="G119" s="33">
        <f t="shared" si="66"/>
        <v>0</v>
      </c>
      <c r="H119" s="34">
        <f t="shared" si="66"/>
        <v>0</v>
      </c>
      <c r="I119" s="58">
        <f t="shared" si="66"/>
        <v>60159897938</v>
      </c>
    </row>
    <row r="120" spans="1:9" ht="40.200000000000003" thickTop="1" x14ac:dyDescent="0.3">
      <c r="A120" s="20" t="s">
        <v>227</v>
      </c>
      <c r="B120" s="21" t="s">
        <v>106</v>
      </c>
      <c r="C120" s="66">
        <f>C121</f>
        <v>57000000000</v>
      </c>
      <c r="D120" s="66">
        <f t="shared" ref="D120:I121" si="67">D121</f>
        <v>0</v>
      </c>
      <c r="E120" s="67">
        <f t="shared" si="67"/>
        <v>0</v>
      </c>
      <c r="F120" s="74">
        <f t="shared" si="67"/>
        <v>0</v>
      </c>
      <c r="G120" s="66">
        <f t="shared" si="67"/>
        <v>0</v>
      </c>
      <c r="H120" s="74">
        <f t="shared" si="67"/>
        <v>0</v>
      </c>
      <c r="I120" s="74">
        <f t="shared" si="67"/>
        <v>57000000000</v>
      </c>
    </row>
    <row r="121" spans="1:9" x14ac:dyDescent="0.3">
      <c r="A121" s="20" t="s">
        <v>226</v>
      </c>
      <c r="B121" s="21" t="s">
        <v>112</v>
      </c>
      <c r="C121" s="66">
        <f>C122</f>
        <v>57000000000</v>
      </c>
      <c r="D121" s="66">
        <f t="shared" si="67"/>
        <v>0</v>
      </c>
      <c r="E121" s="67">
        <f t="shared" si="67"/>
        <v>0</v>
      </c>
      <c r="F121" s="74">
        <f t="shared" si="67"/>
        <v>0</v>
      </c>
      <c r="G121" s="66">
        <f t="shared" si="67"/>
        <v>0</v>
      </c>
      <c r="H121" s="74">
        <f t="shared" si="67"/>
        <v>0</v>
      </c>
      <c r="I121" s="74">
        <f t="shared" si="67"/>
        <v>57000000000</v>
      </c>
    </row>
    <row r="122" spans="1:9" ht="52.8" x14ac:dyDescent="0.3">
      <c r="A122" s="20" t="s">
        <v>228</v>
      </c>
      <c r="B122" s="22" t="s">
        <v>60</v>
      </c>
      <c r="C122" s="66">
        <f>VLOOKUP(A122,'HOJA TRABAJO'!$A$1:$Z$89,6,0)</f>
        <v>57000000000</v>
      </c>
      <c r="D122" s="66">
        <f>VLOOKUP(A122,'HOJA TRABAJO'!$A$1:$Z$89,7,0)</f>
        <v>0</v>
      </c>
      <c r="E122" s="68">
        <f>VLOOKUP(A122,'HOJA TRABAJO'!$A$1:$Z$89,8,0)</f>
        <v>0</v>
      </c>
      <c r="F122" s="74">
        <v>0</v>
      </c>
      <c r="G122" s="66">
        <f>VLOOKUP(A122,'HOJA TRABAJO'!$A$1:$Z$89,9,0)</f>
        <v>0</v>
      </c>
      <c r="H122" s="74">
        <f>VLOOKUP(A122,'HOJA TRABAJO'!$A$1:$Z$89,10,0)</f>
        <v>0</v>
      </c>
      <c r="I122" s="74">
        <f t="shared" ref="I122" si="68">C122+D122-E122-F122+G122-H122</f>
        <v>57000000000</v>
      </c>
    </row>
    <row r="123" spans="1:9" ht="53.4" thickBot="1" x14ac:dyDescent="0.35">
      <c r="A123" s="20" t="s">
        <v>306</v>
      </c>
      <c r="B123" s="21" t="s">
        <v>307</v>
      </c>
      <c r="C123" s="66">
        <f>VLOOKUP(A123,'HOJA TRABAJO'!$A$1:$Z$89,6,0)</f>
        <v>0</v>
      </c>
      <c r="D123" s="66">
        <f>VLOOKUP(A123,'HOJA TRABAJO'!$A$1:$Z$89,7,0)</f>
        <v>3159897938</v>
      </c>
      <c r="E123" s="68">
        <f>VLOOKUP(A123,'HOJA TRABAJO'!$A$1:$Z$89,8,0)</f>
        <v>0</v>
      </c>
      <c r="F123" s="74">
        <v>0</v>
      </c>
      <c r="G123" s="66">
        <f>VLOOKUP(A123,'HOJA TRABAJO'!$A$1:$Z$89,9,0)</f>
        <v>0</v>
      </c>
      <c r="H123" s="74">
        <f>VLOOKUP(A123,'HOJA TRABAJO'!$A$1:$Z$89,10,0)</f>
        <v>0</v>
      </c>
      <c r="I123" s="74">
        <f t="shared" ref="I123" si="69">C123+D123-E123-F123+G123-H123</f>
        <v>3159897938</v>
      </c>
    </row>
    <row r="124" spans="1:9" s="15" customFormat="1" ht="54" thickTop="1" thickBot="1" x14ac:dyDescent="0.35">
      <c r="A124" s="12" t="s">
        <v>229</v>
      </c>
      <c r="B124" s="13" t="s">
        <v>246</v>
      </c>
      <c r="C124" s="33">
        <f>C125</f>
        <v>5000000000</v>
      </c>
      <c r="D124" s="33">
        <f t="shared" ref="D124:I124" si="70">D125</f>
        <v>0</v>
      </c>
      <c r="E124" s="52">
        <f t="shared" si="70"/>
        <v>0</v>
      </c>
      <c r="F124" s="34">
        <f t="shared" si="70"/>
        <v>0</v>
      </c>
      <c r="G124" s="33">
        <f t="shared" si="70"/>
        <v>0</v>
      </c>
      <c r="H124" s="34">
        <f t="shared" si="70"/>
        <v>0</v>
      </c>
      <c r="I124" s="58">
        <f t="shared" si="70"/>
        <v>5000000000</v>
      </c>
    </row>
    <row r="125" spans="1:9" ht="53.4" thickTop="1" x14ac:dyDescent="0.3">
      <c r="A125" s="20" t="s">
        <v>230</v>
      </c>
      <c r="B125" s="21" t="s">
        <v>247</v>
      </c>
      <c r="C125" s="66">
        <f>C126+C127</f>
        <v>5000000000</v>
      </c>
      <c r="D125" s="66">
        <f t="shared" ref="D125:I125" si="71">D126+D127</f>
        <v>0</v>
      </c>
      <c r="E125" s="68">
        <f t="shared" si="71"/>
        <v>0</v>
      </c>
      <c r="F125" s="74">
        <f t="shared" si="71"/>
        <v>0</v>
      </c>
      <c r="G125" s="66">
        <f t="shared" si="71"/>
        <v>0</v>
      </c>
      <c r="H125" s="74">
        <f t="shared" si="71"/>
        <v>0</v>
      </c>
      <c r="I125" s="74">
        <f t="shared" si="71"/>
        <v>5000000000</v>
      </c>
    </row>
    <row r="126" spans="1:9" ht="26.4" x14ac:dyDescent="0.3">
      <c r="A126" s="20" t="s">
        <v>231</v>
      </c>
      <c r="B126" s="21" t="s">
        <v>107</v>
      </c>
      <c r="C126" s="66">
        <f>C128</f>
        <v>1324000000</v>
      </c>
      <c r="D126" s="66">
        <f t="shared" ref="D126:I126" si="72">D128</f>
        <v>0</v>
      </c>
      <c r="E126" s="67">
        <f t="shared" si="72"/>
        <v>0</v>
      </c>
      <c r="F126" s="74">
        <f t="shared" si="72"/>
        <v>0</v>
      </c>
      <c r="G126" s="66">
        <f t="shared" si="72"/>
        <v>0</v>
      </c>
      <c r="H126" s="74">
        <f t="shared" si="72"/>
        <v>0</v>
      </c>
      <c r="I126" s="74">
        <f t="shared" si="72"/>
        <v>1324000000</v>
      </c>
    </row>
    <row r="127" spans="1:9" x14ac:dyDescent="0.3">
      <c r="A127" s="20" t="s">
        <v>232</v>
      </c>
      <c r="B127" s="21" t="s">
        <v>248</v>
      </c>
      <c r="C127" s="66">
        <f>C129</f>
        <v>3676000000</v>
      </c>
      <c r="D127" s="66">
        <f t="shared" ref="D127:I127" si="73">D129</f>
        <v>0</v>
      </c>
      <c r="E127" s="67">
        <f t="shared" si="73"/>
        <v>0</v>
      </c>
      <c r="F127" s="74">
        <f t="shared" si="73"/>
        <v>0</v>
      </c>
      <c r="G127" s="66">
        <f t="shared" si="73"/>
        <v>0</v>
      </c>
      <c r="H127" s="74">
        <f t="shared" si="73"/>
        <v>0</v>
      </c>
      <c r="I127" s="74">
        <f t="shared" si="73"/>
        <v>3676000000</v>
      </c>
    </row>
    <row r="128" spans="1:9" ht="66" x14ac:dyDescent="0.3">
      <c r="A128" s="20" t="s">
        <v>233</v>
      </c>
      <c r="B128" s="22" t="s">
        <v>249</v>
      </c>
      <c r="C128" s="66">
        <f>VLOOKUP(A128,'HOJA TRABAJO'!$A$1:$Z$89,6,0)</f>
        <v>1324000000</v>
      </c>
      <c r="D128" s="66">
        <f>VLOOKUP(A128,'HOJA TRABAJO'!$A$1:$Z$89,7,0)</f>
        <v>0</v>
      </c>
      <c r="E128" s="68">
        <f>VLOOKUP(A128,'HOJA TRABAJO'!$A$1:$Z$89,8,0)</f>
        <v>0</v>
      </c>
      <c r="F128" s="74">
        <v>0</v>
      </c>
      <c r="G128" s="66">
        <f>VLOOKUP(A128,'HOJA TRABAJO'!$A$1:$Z$89,9,0)</f>
        <v>0</v>
      </c>
      <c r="H128" s="74">
        <f>VLOOKUP(A128,'HOJA TRABAJO'!$A$1:$Z$89,10,0)</f>
        <v>0</v>
      </c>
      <c r="I128" s="74">
        <f t="shared" ref="I128:I129" si="74">C128+D128-E128-F128+G128-H128</f>
        <v>1324000000</v>
      </c>
    </row>
    <row r="129" spans="1:9" ht="53.4" thickBot="1" x14ac:dyDescent="0.35">
      <c r="A129" s="20" t="s">
        <v>234</v>
      </c>
      <c r="B129" s="22" t="s">
        <v>250</v>
      </c>
      <c r="C129" s="66">
        <f>VLOOKUP(A129,'HOJA TRABAJO'!$A$1:$Z$89,6,0)</f>
        <v>3676000000</v>
      </c>
      <c r="D129" s="66">
        <f>VLOOKUP(A129,'HOJA TRABAJO'!$A$1:$Z$89,7,0)</f>
        <v>0</v>
      </c>
      <c r="E129" s="68">
        <f>VLOOKUP(A129,'HOJA TRABAJO'!$A$1:$Z$89,8,0)</f>
        <v>0</v>
      </c>
      <c r="F129" s="74">
        <v>0</v>
      </c>
      <c r="G129" s="66">
        <f>VLOOKUP(A129,'HOJA TRABAJO'!$A$1:$Z$89,9,0)</f>
        <v>0</v>
      </c>
      <c r="H129" s="74">
        <f>VLOOKUP(A129,'HOJA TRABAJO'!$A$1:$Z$89,10,0)</f>
        <v>0</v>
      </c>
      <c r="I129" s="74">
        <f t="shared" si="74"/>
        <v>3676000000</v>
      </c>
    </row>
    <row r="130" spans="1:9" s="15" customFormat="1" ht="27.6" thickTop="1" thickBot="1" x14ac:dyDescent="0.35">
      <c r="A130" s="10" t="s">
        <v>235</v>
      </c>
      <c r="B130" s="11" t="s">
        <v>113</v>
      </c>
      <c r="C130" s="28">
        <f>C131</f>
        <v>1500000000</v>
      </c>
      <c r="D130" s="28">
        <f t="shared" ref="D130:I130" si="75">D131</f>
        <v>0</v>
      </c>
      <c r="E130" s="42">
        <f t="shared" si="75"/>
        <v>0</v>
      </c>
      <c r="F130" s="43">
        <f t="shared" si="75"/>
        <v>0</v>
      </c>
      <c r="G130" s="28">
        <f t="shared" si="75"/>
        <v>0</v>
      </c>
      <c r="H130" s="43">
        <f t="shared" si="75"/>
        <v>0</v>
      </c>
      <c r="I130" s="43">
        <f t="shared" si="75"/>
        <v>1500000000</v>
      </c>
    </row>
    <row r="131" spans="1:9" ht="15.6" thickTop="1" thickBot="1" x14ac:dyDescent="0.35">
      <c r="A131" s="20" t="s">
        <v>236</v>
      </c>
      <c r="B131" s="21" t="s">
        <v>105</v>
      </c>
      <c r="C131" s="66">
        <f>C132</f>
        <v>1500000000</v>
      </c>
      <c r="D131" s="66">
        <f t="shared" ref="D131:I132" si="76">D132</f>
        <v>0</v>
      </c>
      <c r="E131" s="68">
        <f t="shared" si="76"/>
        <v>0</v>
      </c>
      <c r="F131" s="74">
        <f t="shared" si="76"/>
        <v>0</v>
      </c>
      <c r="G131" s="66">
        <f t="shared" si="76"/>
        <v>0</v>
      </c>
      <c r="H131" s="74">
        <f t="shared" si="76"/>
        <v>0</v>
      </c>
      <c r="I131" s="77">
        <f t="shared" si="76"/>
        <v>1500000000</v>
      </c>
    </row>
    <row r="132" spans="1:9" s="15" customFormat="1" ht="40.799999999999997" thickTop="1" thickBot="1" x14ac:dyDescent="0.35">
      <c r="A132" s="12" t="s">
        <v>237</v>
      </c>
      <c r="B132" s="13" t="s">
        <v>64</v>
      </c>
      <c r="C132" s="33">
        <f>C133</f>
        <v>1500000000</v>
      </c>
      <c r="D132" s="33">
        <f t="shared" si="76"/>
        <v>0</v>
      </c>
      <c r="E132" s="52">
        <f t="shared" si="76"/>
        <v>0</v>
      </c>
      <c r="F132" s="34">
        <f t="shared" si="76"/>
        <v>0</v>
      </c>
      <c r="G132" s="33">
        <f t="shared" si="76"/>
        <v>0</v>
      </c>
      <c r="H132" s="34">
        <f t="shared" si="76"/>
        <v>0</v>
      </c>
      <c r="I132" s="34">
        <f t="shared" si="76"/>
        <v>1500000000</v>
      </c>
    </row>
    <row r="133" spans="1:9" ht="27" thickTop="1" x14ac:dyDescent="0.3">
      <c r="A133" s="20" t="s">
        <v>238</v>
      </c>
      <c r="B133" s="21" t="s">
        <v>114</v>
      </c>
      <c r="C133" s="76">
        <f>C134+C135</f>
        <v>1500000000</v>
      </c>
      <c r="D133" s="71">
        <f t="shared" ref="D133:I133" si="77">D134+D135</f>
        <v>0</v>
      </c>
      <c r="E133" s="72">
        <f t="shared" si="77"/>
        <v>0</v>
      </c>
      <c r="F133" s="73">
        <f t="shared" si="77"/>
        <v>0</v>
      </c>
      <c r="G133" s="71">
        <f t="shared" si="77"/>
        <v>0</v>
      </c>
      <c r="H133" s="73">
        <f t="shared" si="77"/>
        <v>0</v>
      </c>
      <c r="I133" s="76">
        <f t="shared" si="77"/>
        <v>1500000000</v>
      </c>
    </row>
    <row r="134" spans="1:9" x14ac:dyDescent="0.3">
      <c r="A134" s="20" t="s">
        <v>239</v>
      </c>
      <c r="B134" s="21" t="s">
        <v>115</v>
      </c>
      <c r="C134" s="77">
        <f>C136</f>
        <v>25000000</v>
      </c>
      <c r="D134" s="66">
        <f t="shared" ref="D134:I134" si="78">D136</f>
        <v>0</v>
      </c>
      <c r="E134" s="68">
        <f t="shared" si="78"/>
        <v>0</v>
      </c>
      <c r="F134" s="74">
        <f t="shared" si="78"/>
        <v>0</v>
      </c>
      <c r="G134" s="66">
        <f t="shared" si="78"/>
        <v>0</v>
      </c>
      <c r="H134" s="74">
        <f t="shared" si="78"/>
        <v>0</v>
      </c>
      <c r="I134" s="77">
        <f t="shared" si="78"/>
        <v>25000000</v>
      </c>
    </row>
    <row r="135" spans="1:9" x14ac:dyDescent="0.3">
      <c r="A135" s="20" t="s">
        <v>240</v>
      </c>
      <c r="B135" s="21" t="s">
        <v>116</v>
      </c>
      <c r="C135" s="77">
        <f>C137</f>
        <v>1475000000</v>
      </c>
      <c r="D135" s="66">
        <f t="shared" ref="D135:I135" si="79">D137</f>
        <v>0</v>
      </c>
      <c r="E135" s="68">
        <f t="shared" si="79"/>
        <v>0</v>
      </c>
      <c r="F135" s="74">
        <f t="shared" si="79"/>
        <v>0</v>
      </c>
      <c r="G135" s="66">
        <f t="shared" si="79"/>
        <v>0</v>
      </c>
      <c r="H135" s="74">
        <f t="shared" si="79"/>
        <v>0</v>
      </c>
      <c r="I135" s="77">
        <f t="shared" si="79"/>
        <v>1475000000</v>
      </c>
    </row>
    <row r="136" spans="1:9" ht="52.8" x14ac:dyDescent="0.3">
      <c r="A136" s="20" t="s">
        <v>241</v>
      </c>
      <c r="B136" s="22" t="s">
        <v>62</v>
      </c>
      <c r="C136" s="77">
        <f>VLOOKUP(A136,'HOJA TRABAJO'!$A$1:$Z$89,6,0)</f>
        <v>25000000</v>
      </c>
      <c r="D136" s="66">
        <f>VLOOKUP(A136,'HOJA TRABAJO'!$A$1:$Z$89,7,0)</f>
        <v>0</v>
      </c>
      <c r="E136" s="68">
        <f>VLOOKUP(A136,'HOJA TRABAJO'!$A$1:$Z$89,8,0)</f>
        <v>0</v>
      </c>
      <c r="F136" s="74">
        <v>0</v>
      </c>
      <c r="G136" s="66">
        <f>VLOOKUP(A136,'HOJA TRABAJO'!$A$1:$Z$89,9,0)</f>
        <v>0</v>
      </c>
      <c r="H136" s="74">
        <f>VLOOKUP(A136,'HOJA TRABAJO'!$A$1:$Z$89,10,0)</f>
        <v>0</v>
      </c>
      <c r="I136" s="77">
        <f t="shared" ref="I136:I137" si="80">C136+D136-E136-F136+G136-H136</f>
        <v>25000000</v>
      </c>
    </row>
    <row r="137" spans="1:9" ht="53.4" thickBot="1" x14ac:dyDescent="0.35">
      <c r="A137" s="24" t="s">
        <v>242</v>
      </c>
      <c r="B137" s="25" t="s">
        <v>63</v>
      </c>
      <c r="C137" s="78">
        <f>VLOOKUP(A137,'HOJA TRABAJO'!$A$1:$Z$89,6,0)</f>
        <v>1475000000</v>
      </c>
      <c r="D137" s="69">
        <f>VLOOKUP(A137,'HOJA TRABAJO'!$A$1:$Z$89,7,0)</f>
        <v>0</v>
      </c>
      <c r="E137" s="75">
        <f>VLOOKUP(A137,'HOJA TRABAJO'!$A$1:$Z$89,8,0)</f>
        <v>0</v>
      </c>
      <c r="F137" s="70">
        <v>0</v>
      </c>
      <c r="G137" s="69">
        <f>VLOOKUP(A137,'HOJA TRABAJO'!$A$1:$Z$89,9,0)</f>
        <v>0</v>
      </c>
      <c r="H137" s="70">
        <f>VLOOKUP(A137,'HOJA TRABAJO'!$A$1:$Z$89,10,0)</f>
        <v>0</v>
      </c>
      <c r="I137" s="78">
        <f t="shared" si="80"/>
        <v>1475000000</v>
      </c>
    </row>
    <row r="138" spans="1:9" ht="15" thickTop="1" x14ac:dyDescent="0.3"/>
  </sheetData>
  <sheetProtection algorithmName="SHA-512" hashValue="cHNghtuGmJqxeSqLteCiRPD0w2uRG3YOKVbrDpfQr9zjezcw4OG2P3jxMnBc9f4bQjli3D8oJd2ss4bYGRsaRw==" saltValue="UQyHBUjyUbRecQIVhlZ0TA==" spinCount="100000" sheet="1" objects="1" scenarios="1"/>
  <mergeCells count="6">
    <mergeCell ref="A110:B110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D99"/>
  <sheetViews>
    <sheetView showGridLines="0" topLeftCell="D1" workbookViewId="0">
      <selection activeCell="I91" sqref="I91"/>
    </sheetView>
  </sheetViews>
  <sheetFormatPr baseColWidth="10" defaultColWidth="11.44140625" defaultRowHeight="19.95" customHeight="1" x14ac:dyDescent="0.3"/>
  <cols>
    <col min="1" max="1" width="16.109375" style="79" customWidth="1"/>
    <col min="2" max="2" width="46.44140625" style="79" customWidth="1"/>
    <col min="3" max="3" width="10.88671875" style="79" customWidth="1"/>
    <col min="4" max="4" width="11.88671875" style="79" bestFit="1" customWidth="1"/>
    <col min="5" max="5" width="10.88671875" style="79" customWidth="1"/>
    <col min="6" max="11" width="16.109375" style="79" customWidth="1"/>
    <col min="12" max="12" width="21.44140625" style="79" bestFit="1" customWidth="1"/>
    <col min="13" max="18" width="16.109375" style="79" customWidth="1"/>
    <col min="19" max="19" width="13.44140625" style="79" customWidth="1"/>
    <col min="20" max="20" width="13.5546875" style="79" customWidth="1"/>
    <col min="21" max="26" width="16.109375" style="79" customWidth="1"/>
    <col min="27" max="28" width="11.44140625" style="79"/>
    <col min="29" max="29" width="35.44140625" style="83" customWidth="1"/>
    <col min="30" max="30" width="11.88671875" style="79" bestFit="1" customWidth="1"/>
    <col min="31" max="16384" width="11.44140625" style="79"/>
  </cols>
  <sheetData>
    <row r="1" spans="1:30" ht="46.2" customHeight="1" thickBot="1" x14ac:dyDescent="0.35">
      <c r="A1" s="100" t="s">
        <v>117</v>
      </c>
      <c r="B1" s="100" t="s">
        <v>262</v>
      </c>
      <c r="C1" s="100" t="s">
        <v>263</v>
      </c>
      <c r="D1" s="100" t="s">
        <v>264</v>
      </c>
      <c r="E1" s="101" t="s">
        <v>265</v>
      </c>
      <c r="F1" s="102" t="s">
        <v>266</v>
      </c>
      <c r="G1" s="103" t="s">
        <v>267</v>
      </c>
      <c r="H1" s="103" t="s">
        <v>268</v>
      </c>
      <c r="I1" s="103" t="s">
        <v>269</v>
      </c>
      <c r="J1" s="103" t="s">
        <v>270</v>
      </c>
      <c r="K1" s="103" t="s">
        <v>271</v>
      </c>
      <c r="L1" s="103" t="s">
        <v>272</v>
      </c>
      <c r="M1" s="103" t="s">
        <v>273</v>
      </c>
      <c r="N1" s="103" t="s">
        <v>274</v>
      </c>
      <c r="O1" s="103" t="s">
        <v>275</v>
      </c>
      <c r="P1" s="103" t="s">
        <v>276</v>
      </c>
      <c r="Q1" s="103" t="s">
        <v>277</v>
      </c>
      <c r="R1" s="103" t="s">
        <v>278</v>
      </c>
      <c r="S1" s="103" t="s">
        <v>279</v>
      </c>
      <c r="T1" s="103" t="s">
        <v>280</v>
      </c>
      <c r="U1" s="103" t="s">
        <v>281</v>
      </c>
      <c r="V1" s="103" t="s">
        <v>282</v>
      </c>
      <c r="W1" s="103" t="s">
        <v>283</v>
      </c>
      <c r="X1" s="103" t="s">
        <v>284</v>
      </c>
      <c r="Y1" s="103" t="s">
        <v>285</v>
      </c>
      <c r="Z1" s="104" t="s">
        <v>286</v>
      </c>
      <c r="AC1" s="85" t="s">
        <v>302</v>
      </c>
      <c r="AD1" s="79" t="s">
        <v>303</v>
      </c>
    </row>
    <row r="2" spans="1:30" ht="19.95" customHeight="1" x14ac:dyDescent="0.3">
      <c r="A2" s="95" t="s">
        <v>120</v>
      </c>
      <c r="B2" s="95" t="s">
        <v>4</v>
      </c>
      <c r="C2" s="95" t="s">
        <v>53</v>
      </c>
      <c r="D2" s="95" t="s">
        <v>287</v>
      </c>
      <c r="E2" s="96" t="s">
        <v>288</v>
      </c>
      <c r="F2" s="97">
        <v>39215000000</v>
      </c>
      <c r="G2" s="98">
        <v>0</v>
      </c>
      <c r="H2" s="98">
        <v>0</v>
      </c>
      <c r="I2" s="98">
        <v>0</v>
      </c>
      <c r="J2" s="98">
        <v>3968000000</v>
      </c>
      <c r="K2" s="98">
        <v>35247000000</v>
      </c>
      <c r="L2" s="98">
        <v>35247000000</v>
      </c>
      <c r="M2" s="98">
        <v>3968000000</v>
      </c>
      <c r="N2" s="98">
        <v>0</v>
      </c>
      <c r="O2" s="98">
        <v>0</v>
      </c>
      <c r="P2" s="98">
        <v>0</v>
      </c>
      <c r="Q2" s="98">
        <v>0</v>
      </c>
      <c r="R2" s="98">
        <v>0</v>
      </c>
      <c r="S2" s="98">
        <v>0</v>
      </c>
      <c r="T2" s="98">
        <v>0</v>
      </c>
      <c r="U2" s="98">
        <v>0</v>
      </c>
      <c r="V2" s="98">
        <v>0</v>
      </c>
      <c r="W2" s="98">
        <v>0</v>
      </c>
      <c r="X2" s="98">
        <v>3968000000</v>
      </c>
      <c r="Y2" s="98">
        <v>0</v>
      </c>
      <c r="Z2" s="99">
        <v>0</v>
      </c>
      <c r="AC2" s="86" t="s">
        <v>120</v>
      </c>
      <c r="AD2" s="79" t="b">
        <f>AC2=A2</f>
        <v>1</v>
      </c>
    </row>
    <row r="3" spans="1:30" ht="19.95" customHeight="1" x14ac:dyDescent="0.3">
      <c r="A3" s="81" t="s">
        <v>122</v>
      </c>
      <c r="B3" s="81" t="s">
        <v>5</v>
      </c>
      <c r="C3" s="81" t="s">
        <v>53</v>
      </c>
      <c r="D3" s="81" t="s">
        <v>287</v>
      </c>
      <c r="E3" s="82" t="s">
        <v>288</v>
      </c>
      <c r="F3" s="89">
        <v>31602000000</v>
      </c>
      <c r="G3" s="90">
        <v>0</v>
      </c>
      <c r="H3" s="90">
        <v>3968000000</v>
      </c>
      <c r="I3" s="90">
        <v>0</v>
      </c>
      <c r="J3" s="90">
        <v>0</v>
      </c>
      <c r="K3" s="90">
        <v>27634000000</v>
      </c>
      <c r="L3" s="90">
        <v>0</v>
      </c>
      <c r="M3" s="90">
        <v>27634000000</v>
      </c>
      <c r="N3" s="90">
        <v>0</v>
      </c>
      <c r="O3" s="90">
        <v>0</v>
      </c>
      <c r="P3" s="90">
        <v>0</v>
      </c>
      <c r="Q3" s="90">
        <v>0</v>
      </c>
      <c r="R3" s="90">
        <v>0</v>
      </c>
      <c r="S3" s="90">
        <v>0</v>
      </c>
      <c r="T3" s="90">
        <v>0</v>
      </c>
      <c r="U3" s="90">
        <v>0</v>
      </c>
      <c r="V3" s="90">
        <v>0</v>
      </c>
      <c r="W3" s="90">
        <v>0</v>
      </c>
      <c r="X3" s="90">
        <v>0</v>
      </c>
      <c r="Y3" s="90">
        <v>0</v>
      </c>
      <c r="Z3" s="91">
        <v>0</v>
      </c>
      <c r="AC3" s="87" t="s">
        <v>122</v>
      </c>
      <c r="AD3" s="79" t="b">
        <f t="shared" ref="AD3:AD68" si="0">AC3=A3</f>
        <v>1</v>
      </c>
    </row>
    <row r="4" spans="1:30" ht="19.95" customHeight="1" x14ac:dyDescent="0.3">
      <c r="A4" s="81" t="s">
        <v>123</v>
      </c>
      <c r="B4" s="81" t="s">
        <v>6</v>
      </c>
      <c r="C4" s="81" t="s">
        <v>53</v>
      </c>
      <c r="D4" s="81" t="s">
        <v>287</v>
      </c>
      <c r="E4" s="82" t="s">
        <v>288</v>
      </c>
      <c r="F4" s="89">
        <v>553000000</v>
      </c>
      <c r="G4" s="90">
        <v>0</v>
      </c>
      <c r="H4" s="90">
        <v>0</v>
      </c>
      <c r="I4" s="90">
        <v>0</v>
      </c>
      <c r="J4" s="90">
        <v>0</v>
      </c>
      <c r="K4" s="90">
        <v>553000000</v>
      </c>
      <c r="L4" s="90">
        <v>0</v>
      </c>
      <c r="M4" s="90">
        <v>553000000</v>
      </c>
      <c r="N4" s="90">
        <v>0</v>
      </c>
      <c r="O4" s="90">
        <v>0</v>
      </c>
      <c r="P4" s="90">
        <v>0</v>
      </c>
      <c r="Q4" s="90">
        <v>0</v>
      </c>
      <c r="R4" s="90">
        <v>0</v>
      </c>
      <c r="S4" s="90">
        <v>0</v>
      </c>
      <c r="T4" s="90">
        <v>0</v>
      </c>
      <c r="U4" s="90">
        <v>0</v>
      </c>
      <c r="V4" s="90">
        <v>0</v>
      </c>
      <c r="W4" s="90">
        <v>0</v>
      </c>
      <c r="X4" s="90">
        <v>0</v>
      </c>
      <c r="Y4" s="90">
        <v>0</v>
      </c>
      <c r="Z4" s="91">
        <v>0</v>
      </c>
      <c r="AC4" s="87" t="s">
        <v>123</v>
      </c>
      <c r="AD4" s="79" t="b">
        <f t="shared" si="0"/>
        <v>1</v>
      </c>
    </row>
    <row r="5" spans="1:30" ht="19.95" customHeight="1" x14ac:dyDescent="0.3">
      <c r="A5" s="81" t="s">
        <v>124</v>
      </c>
      <c r="B5" s="81" t="s">
        <v>7</v>
      </c>
      <c r="C5" s="81" t="s">
        <v>53</v>
      </c>
      <c r="D5" s="81" t="s">
        <v>287</v>
      </c>
      <c r="E5" s="82" t="s">
        <v>288</v>
      </c>
      <c r="F5" s="89">
        <v>10000000</v>
      </c>
      <c r="G5" s="90">
        <v>0</v>
      </c>
      <c r="H5" s="90">
        <v>0</v>
      </c>
      <c r="I5" s="90">
        <v>0</v>
      </c>
      <c r="J5" s="90">
        <v>0</v>
      </c>
      <c r="K5" s="90">
        <v>10000000</v>
      </c>
      <c r="L5" s="90">
        <v>0</v>
      </c>
      <c r="M5" s="90">
        <v>10000000</v>
      </c>
      <c r="N5" s="90">
        <v>0</v>
      </c>
      <c r="O5" s="90">
        <v>0</v>
      </c>
      <c r="P5" s="90">
        <v>0</v>
      </c>
      <c r="Q5" s="90">
        <v>0</v>
      </c>
      <c r="R5" s="90">
        <v>0</v>
      </c>
      <c r="S5" s="90">
        <v>0</v>
      </c>
      <c r="T5" s="90">
        <v>0</v>
      </c>
      <c r="U5" s="90">
        <v>0</v>
      </c>
      <c r="V5" s="90">
        <v>0</v>
      </c>
      <c r="W5" s="90">
        <v>0</v>
      </c>
      <c r="X5" s="90">
        <v>0</v>
      </c>
      <c r="Y5" s="90">
        <v>0</v>
      </c>
      <c r="Z5" s="91">
        <v>0</v>
      </c>
      <c r="AC5" s="87" t="s">
        <v>124</v>
      </c>
      <c r="AD5" s="79" t="b">
        <f t="shared" si="0"/>
        <v>1</v>
      </c>
    </row>
    <row r="6" spans="1:30" ht="19.95" customHeight="1" x14ac:dyDescent="0.3">
      <c r="A6" s="81" t="s">
        <v>125</v>
      </c>
      <c r="B6" s="81" t="s">
        <v>8</v>
      </c>
      <c r="C6" s="81" t="s">
        <v>53</v>
      </c>
      <c r="D6" s="81" t="s">
        <v>287</v>
      </c>
      <c r="E6" s="82" t="s">
        <v>288</v>
      </c>
      <c r="F6" s="89">
        <v>10000000</v>
      </c>
      <c r="G6" s="90">
        <v>0</v>
      </c>
      <c r="H6" s="90">
        <v>0</v>
      </c>
      <c r="I6" s="90">
        <v>0</v>
      </c>
      <c r="J6" s="90">
        <v>0</v>
      </c>
      <c r="K6" s="90">
        <v>10000000</v>
      </c>
      <c r="L6" s="90">
        <v>0</v>
      </c>
      <c r="M6" s="90">
        <v>10000000</v>
      </c>
      <c r="N6" s="90">
        <v>0</v>
      </c>
      <c r="O6" s="90">
        <v>0</v>
      </c>
      <c r="P6" s="90">
        <v>0</v>
      </c>
      <c r="Q6" s="90">
        <v>0</v>
      </c>
      <c r="R6" s="90">
        <v>0</v>
      </c>
      <c r="S6" s="90">
        <v>0</v>
      </c>
      <c r="T6" s="90">
        <v>0</v>
      </c>
      <c r="U6" s="90">
        <v>0</v>
      </c>
      <c r="V6" s="90">
        <v>0</v>
      </c>
      <c r="W6" s="90">
        <v>0</v>
      </c>
      <c r="X6" s="90">
        <v>0</v>
      </c>
      <c r="Y6" s="90">
        <v>0</v>
      </c>
      <c r="Z6" s="91">
        <v>0</v>
      </c>
      <c r="AC6" s="87" t="s">
        <v>125</v>
      </c>
      <c r="AD6" s="79" t="b">
        <f t="shared" si="0"/>
        <v>1</v>
      </c>
    </row>
    <row r="7" spans="1:30" ht="19.95" customHeight="1" x14ac:dyDescent="0.3">
      <c r="A7" s="81" t="s">
        <v>126</v>
      </c>
      <c r="B7" s="81" t="s">
        <v>9</v>
      </c>
      <c r="C7" s="81" t="s">
        <v>53</v>
      </c>
      <c r="D7" s="81" t="s">
        <v>287</v>
      </c>
      <c r="E7" s="82" t="s">
        <v>288</v>
      </c>
      <c r="F7" s="89">
        <v>1350000000</v>
      </c>
      <c r="G7" s="90">
        <v>0</v>
      </c>
      <c r="H7" s="90">
        <v>0</v>
      </c>
      <c r="I7" s="90">
        <v>0</v>
      </c>
      <c r="J7" s="90">
        <v>0</v>
      </c>
      <c r="K7" s="90">
        <v>1350000000</v>
      </c>
      <c r="L7" s="90">
        <v>0</v>
      </c>
      <c r="M7" s="90">
        <v>1350000000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91">
        <v>0</v>
      </c>
      <c r="AC7" s="87" t="s">
        <v>126</v>
      </c>
      <c r="AD7" s="79" t="b">
        <f t="shared" si="0"/>
        <v>1</v>
      </c>
    </row>
    <row r="8" spans="1:30" ht="19.95" customHeight="1" x14ac:dyDescent="0.3">
      <c r="A8" s="81" t="s">
        <v>127</v>
      </c>
      <c r="B8" s="81" t="s">
        <v>10</v>
      </c>
      <c r="C8" s="81" t="s">
        <v>53</v>
      </c>
      <c r="D8" s="81" t="s">
        <v>287</v>
      </c>
      <c r="E8" s="82" t="s">
        <v>288</v>
      </c>
      <c r="F8" s="89">
        <v>930000000</v>
      </c>
      <c r="G8" s="90">
        <v>0</v>
      </c>
      <c r="H8" s="90">
        <v>0</v>
      </c>
      <c r="I8" s="90">
        <v>0</v>
      </c>
      <c r="J8" s="90">
        <v>0</v>
      </c>
      <c r="K8" s="90">
        <v>930000000</v>
      </c>
      <c r="L8" s="90">
        <v>0</v>
      </c>
      <c r="M8" s="90">
        <v>930000000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1">
        <v>0</v>
      </c>
      <c r="AC8" s="87" t="s">
        <v>127</v>
      </c>
      <c r="AD8" s="79" t="b">
        <f t="shared" si="0"/>
        <v>1</v>
      </c>
    </row>
    <row r="9" spans="1:30" ht="19.95" customHeight="1" x14ac:dyDescent="0.3">
      <c r="A9" s="81" t="s">
        <v>128</v>
      </c>
      <c r="B9" s="81" t="s">
        <v>11</v>
      </c>
      <c r="C9" s="81" t="s">
        <v>53</v>
      </c>
      <c r="D9" s="81" t="s">
        <v>287</v>
      </c>
      <c r="E9" s="82" t="s">
        <v>288</v>
      </c>
      <c r="F9" s="89">
        <v>60000000</v>
      </c>
      <c r="G9" s="90">
        <v>0</v>
      </c>
      <c r="H9" s="90">
        <v>0</v>
      </c>
      <c r="I9" s="90">
        <v>0</v>
      </c>
      <c r="J9" s="90">
        <v>0</v>
      </c>
      <c r="K9" s="90">
        <v>60000000</v>
      </c>
      <c r="L9" s="90">
        <v>0</v>
      </c>
      <c r="M9" s="90">
        <v>60000000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1">
        <v>0</v>
      </c>
      <c r="AC9" s="87" t="s">
        <v>128</v>
      </c>
      <c r="AD9" s="79" t="b">
        <f t="shared" si="0"/>
        <v>1</v>
      </c>
    </row>
    <row r="10" spans="1:30" ht="19.95" customHeight="1" x14ac:dyDescent="0.3">
      <c r="A10" s="81" t="s">
        <v>129</v>
      </c>
      <c r="B10" s="81" t="s">
        <v>12</v>
      </c>
      <c r="C10" s="81" t="s">
        <v>53</v>
      </c>
      <c r="D10" s="81" t="s">
        <v>287</v>
      </c>
      <c r="E10" s="82" t="s">
        <v>288</v>
      </c>
      <c r="F10" s="89">
        <v>3000000000</v>
      </c>
      <c r="G10" s="90">
        <v>0</v>
      </c>
      <c r="H10" s="90">
        <v>0</v>
      </c>
      <c r="I10" s="90">
        <v>0</v>
      </c>
      <c r="J10" s="90">
        <v>0</v>
      </c>
      <c r="K10" s="90">
        <v>3000000000</v>
      </c>
      <c r="L10" s="90">
        <v>0</v>
      </c>
      <c r="M10" s="90">
        <v>3000000000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1">
        <v>0</v>
      </c>
      <c r="AC10" s="87" t="s">
        <v>129</v>
      </c>
      <c r="AD10" s="79" t="b">
        <f t="shared" si="0"/>
        <v>1</v>
      </c>
    </row>
    <row r="11" spans="1:30" ht="19.95" customHeight="1" x14ac:dyDescent="0.3">
      <c r="A11" s="81" t="s">
        <v>130</v>
      </c>
      <c r="B11" s="81" t="s">
        <v>13</v>
      </c>
      <c r="C11" s="81" t="s">
        <v>53</v>
      </c>
      <c r="D11" s="81" t="s">
        <v>287</v>
      </c>
      <c r="E11" s="82" t="s">
        <v>288</v>
      </c>
      <c r="F11" s="89">
        <v>1700000000</v>
      </c>
      <c r="G11" s="90">
        <v>0</v>
      </c>
      <c r="H11" s="90">
        <v>0</v>
      </c>
      <c r="I11" s="90">
        <v>0</v>
      </c>
      <c r="J11" s="90">
        <v>0</v>
      </c>
      <c r="K11" s="90">
        <v>1700000000</v>
      </c>
      <c r="L11" s="90">
        <v>0</v>
      </c>
      <c r="M11" s="90">
        <v>1700000000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1">
        <v>0</v>
      </c>
      <c r="AC11" s="87" t="s">
        <v>130</v>
      </c>
      <c r="AD11" s="79" t="b">
        <f t="shared" si="0"/>
        <v>1</v>
      </c>
    </row>
    <row r="12" spans="1:30" ht="19.95" customHeight="1" x14ac:dyDescent="0.3">
      <c r="A12" s="81" t="s">
        <v>131</v>
      </c>
      <c r="B12" s="81" t="s">
        <v>14</v>
      </c>
      <c r="C12" s="81" t="s">
        <v>53</v>
      </c>
      <c r="D12" s="81" t="s">
        <v>287</v>
      </c>
      <c r="E12" s="82" t="s">
        <v>288</v>
      </c>
      <c r="F12" s="89">
        <v>14260000000</v>
      </c>
      <c r="G12" s="90">
        <v>0</v>
      </c>
      <c r="H12" s="90">
        <v>0</v>
      </c>
      <c r="I12" s="90">
        <v>0</v>
      </c>
      <c r="J12" s="90">
        <v>0</v>
      </c>
      <c r="K12" s="90">
        <v>14260000000</v>
      </c>
      <c r="L12" s="90">
        <v>14260000000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1">
        <v>0</v>
      </c>
      <c r="AC12" s="87" t="s">
        <v>131</v>
      </c>
      <c r="AD12" s="79" t="b">
        <f t="shared" si="0"/>
        <v>1</v>
      </c>
    </row>
    <row r="13" spans="1:30" ht="19.95" customHeight="1" x14ac:dyDescent="0.3">
      <c r="A13" s="81" t="s">
        <v>132</v>
      </c>
      <c r="B13" s="81" t="s">
        <v>66</v>
      </c>
      <c r="C13" s="81" t="s">
        <v>53</v>
      </c>
      <c r="D13" s="81" t="s">
        <v>287</v>
      </c>
      <c r="E13" s="82" t="s">
        <v>288</v>
      </c>
      <c r="F13" s="89">
        <v>4100000000</v>
      </c>
      <c r="G13" s="90">
        <v>0</v>
      </c>
      <c r="H13" s="90">
        <v>0</v>
      </c>
      <c r="I13" s="90">
        <v>0</v>
      </c>
      <c r="J13" s="90">
        <v>0</v>
      </c>
      <c r="K13" s="90">
        <v>4100000000</v>
      </c>
      <c r="L13" s="90">
        <v>0</v>
      </c>
      <c r="M13" s="90">
        <v>4100000000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1">
        <v>0</v>
      </c>
      <c r="AC13" s="87" t="s">
        <v>132</v>
      </c>
      <c r="AD13" s="79" t="b">
        <f t="shared" si="0"/>
        <v>1</v>
      </c>
    </row>
    <row r="14" spans="1:30" ht="19.95" customHeight="1" x14ac:dyDescent="0.3">
      <c r="A14" s="81" t="s">
        <v>133</v>
      </c>
      <c r="B14" s="81" t="s">
        <v>67</v>
      </c>
      <c r="C14" s="81" t="s">
        <v>53</v>
      </c>
      <c r="D14" s="81" t="s">
        <v>287</v>
      </c>
      <c r="E14" s="82" t="s">
        <v>288</v>
      </c>
      <c r="F14" s="89">
        <v>3100000000</v>
      </c>
      <c r="G14" s="90">
        <v>0</v>
      </c>
      <c r="H14" s="90">
        <v>0</v>
      </c>
      <c r="I14" s="90">
        <v>0</v>
      </c>
      <c r="J14" s="90">
        <v>0</v>
      </c>
      <c r="K14" s="90">
        <v>3100000000</v>
      </c>
      <c r="L14" s="90">
        <v>0</v>
      </c>
      <c r="M14" s="90">
        <v>3100000000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1">
        <v>0</v>
      </c>
      <c r="AC14" s="87" t="s">
        <v>133</v>
      </c>
      <c r="AD14" s="79" t="b">
        <f t="shared" si="0"/>
        <v>1</v>
      </c>
    </row>
    <row r="15" spans="1:30" ht="19.95" customHeight="1" x14ac:dyDescent="0.3">
      <c r="A15" s="81" t="s">
        <v>134</v>
      </c>
      <c r="B15" s="81" t="s">
        <v>15</v>
      </c>
      <c r="C15" s="81" t="s">
        <v>53</v>
      </c>
      <c r="D15" s="81" t="s">
        <v>287</v>
      </c>
      <c r="E15" s="82" t="s">
        <v>288</v>
      </c>
      <c r="F15" s="89">
        <v>3300000000</v>
      </c>
      <c r="G15" s="90">
        <v>0</v>
      </c>
      <c r="H15" s="90">
        <v>0</v>
      </c>
      <c r="I15" s="90">
        <v>0</v>
      </c>
      <c r="J15" s="90">
        <v>0</v>
      </c>
      <c r="K15" s="90">
        <v>3300000000</v>
      </c>
      <c r="L15" s="90">
        <v>0</v>
      </c>
      <c r="M15" s="90">
        <v>3300000000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1">
        <v>0</v>
      </c>
      <c r="AC15" s="87" t="s">
        <v>134</v>
      </c>
      <c r="AD15" s="79" t="b">
        <f t="shared" si="0"/>
        <v>1</v>
      </c>
    </row>
    <row r="16" spans="1:30" ht="19.95" customHeight="1" x14ac:dyDescent="0.3">
      <c r="A16" s="81" t="s">
        <v>135</v>
      </c>
      <c r="B16" s="81" t="s">
        <v>68</v>
      </c>
      <c r="C16" s="81" t="s">
        <v>53</v>
      </c>
      <c r="D16" s="81" t="s">
        <v>287</v>
      </c>
      <c r="E16" s="82" t="s">
        <v>288</v>
      </c>
      <c r="F16" s="89">
        <v>1600000000</v>
      </c>
      <c r="G16" s="90">
        <v>0</v>
      </c>
      <c r="H16" s="90">
        <v>0</v>
      </c>
      <c r="I16" s="90">
        <v>0</v>
      </c>
      <c r="J16" s="90">
        <v>0</v>
      </c>
      <c r="K16" s="90">
        <v>1600000000</v>
      </c>
      <c r="L16" s="90">
        <v>0</v>
      </c>
      <c r="M16" s="90">
        <v>1600000000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1">
        <v>0</v>
      </c>
      <c r="AC16" s="87" t="s">
        <v>135</v>
      </c>
      <c r="AD16" s="79" t="b">
        <f t="shared" si="0"/>
        <v>1</v>
      </c>
    </row>
    <row r="17" spans="1:30" ht="19.95" customHeight="1" x14ac:dyDescent="0.3">
      <c r="A17" s="81" t="s">
        <v>136</v>
      </c>
      <c r="B17" s="81" t="s">
        <v>16</v>
      </c>
      <c r="C17" s="81" t="s">
        <v>53</v>
      </c>
      <c r="D17" s="81" t="s">
        <v>287</v>
      </c>
      <c r="E17" s="82" t="s">
        <v>288</v>
      </c>
      <c r="F17" s="89">
        <v>250000000</v>
      </c>
      <c r="G17" s="90">
        <v>0</v>
      </c>
      <c r="H17" s="90">
        <v>0</v>
      </c>
      <c r="I17" s="90">
        <v>0</v>
      </c>
      <c r="J17" s="90">
        <v>0</v>
      </c>
      <c r="K17" s="90">
        <v>250000000</v>
      </c>
      <c r="L17" s="90">
        <v>0</v>
      </c>
      <c r="M17" s="90">
        <v>250000000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1">
        <v>0</v>
      </c>
      <c r="AC17" s="87" t="s">
        <v>136</v>
      </c>
      <c r="AD17" s="79" t="b">
        <f t="shared" si="0"/>
        <v>1</v>
      </c>
    </row>
    <row r="18" spans="1:30" ht="19.95" customHeight="1" x14ac:dyDescent="0.3">
      <c r="A18" s="81" t="s">
        <v>137</v>
      </c>
      <c r="B18" s="81" t="s">
        <v>17</v>
      </c>
      <c r="C18" s="81" t="s">
        <v>53</v>
      </c>
      <c r="D18" s="81" t="s">
        <v>287</v>
      </c>
      <c r="E18" s="82" t="s">
        <v>288</v>
      </c>
      <c r="F18" s="89">
        <v>1160000000</v>
      </c>
      <c r="G18" s="90">
        <v>0</v>
      </c>
      <c r="H18" s="90">
        <v>0</v>
      </c>
      <c r="I18" s="90">
        <v>0</v>
      </c>
      <c r="J18" s="90">
        <v>0</v>
      </c>
      <c r="K18" s="90">
        <v>1160000000</v>
      </c>
      <c r="L18" s="90">
        <v>0</v>
      </c>
      <c r="M18" s="90">
        <v>1160000000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1">
        <v>0</v>
      </c>
      <c r="AC18" s="87" t="s">
        <v>137</v>
      </c>
      <c r="AD18" s="79" t="b">
        <f t="shared" si="0"/>
        <v>1</v>
      </c>
    </row>
    <row r="19" spans="1:30" ht="19.95" customHeight="1" x14ac:dyDescent="0.3">
      <c r="A19" s="81" t="s">
        <v>138</v>
      </c>
      <c r="B19" s="81" t="s">
        <v>18</v>
      </c>
      <c r="C19" s="81" t="s">
        <v>53</v>
      </c>
      <c r="D19" s="81" t="s">
        <v>287</v>
      </c>
      <c r="E19" s="82" t="s">
        <v>288</v>
      </c>
      <c r="F19" s="89">
        <v>750000000</v>
      </c>
      <c r="G19" s="90">
        <v>0</v>
      </c>
      <c r="H19" s="90">
        <v>0</v>
      </c>
      <c r="I19" s="90">
        <v>0</v>
      </c>
      <c r="J19" s="90">
        <v>0</v>
      </c>
      <c r="K19" s="90">
        <v>750000000</v>
      </c>
      <c r="L19" s="90">
        <v>0</v>
      </c>
      <c r="M19" s="90">
        <v>750000000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1">
        <v>0</v>
      </c>
      <c r="AC19" s="87" t="s">
        <v>138</v>
      </c>
      <c r="AD19" s="79" t="b">
        <f t="shared" si="0"/>
        <v>1</v>
      </c>
    </row>
    <row r="20" spans="1:30" ht="19.95" customHeight="1" x14ac:dyDescent="0.3">
      <c r="A20" s="81" t="s">
        <v>139</v>
      </c>
      <c r="B20" s="81" t="s">
        <v>19</v>
      </c>
      <c r="C20" s="81" t="s">
        <v>53</v>
      </c>
      <c r="D20" s="81" t="s">
        <v>287</v>
      </c>
      <c r="E20" s="82" t="s">
        <v>288</v>
      </c>
      <c r="F20" s="89">
        <v>2392000000</v>
      </c>
      <c r="G20" s="90">
        <v>0</v>
      </c>
      <c r="H20" s="90">
        <v>0</v>
      </c>
      <c r="I20" s="90">
        <v>3268000000</v>
      </c>
      <c r="J20" s="90">
        <v>0</v>
      </c>
      <c r="K20" s="90">
        <v>5660000000</v>
      </c>
      <c r="L20" s="90">
        <v>5660000000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1">
        <v>0</v>
      </c>
      <c r="AC20" s="87" t="s">
        <v>139</v>
      </c>
      <c r="AD20" s="79" t="b">
        <f t="shared" si="0"/>
        <v>1</v>
      </c>
    </row>
    <row r="21" spans="1:30" ht="19.95" customHeight="1" x14ac:dyDescent="0.3">
      <c r="A21" s="81" t="s">
        <v>141</v>
      </c>
      <c r="B21" s="81" t="s">
        <v>20</v>
      </c>
      <c r="C21" s="81" t="s">
        <v>53</v>
      </c>
      <c r="D21" s="81" t="s">
        <v>287</v>
      </c>
      <c r="E21" s="82" t="s">
        <v>288</v>
      </c>
      <c r="F21" s="89">
        <v>722000000</v>
      </c>
      <c r="G21" s="90">
        <v>1146000000</v>
      </c>
      <c r="H21" s="90">
        <v>0</v>
      </c>
      <c r="I21" s="90">
        <v>0</v>
      </c>
      <c r="J21" s="90">
        <v>30000000</v>
      </c>
      <c r="K21" s="90">
        <v>1838000000</v>
      </c>
      <c r="L21" s="90">
        <v>0</v>
      </c>
      <c r="M21" s="90">
        <v>1838000000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1">
        <v>0</v>
      </c>
      <c r="AC21" s="87" t="s">
        <v>141</v>
      </c>
      <c r="AD21" s="79" t="b">
        <f t="shared" si="0"/>
        <v>1</v>
      </c>
    </row>
    <row r="22" spans="1:30" ht="19.95" customHeight="1" x14ac:dyDescent="0.3">
      <c r="A22" s="81" t="s">
        <v>142</v>
      </c>
      <c r="B22" s="81" t="s">
        <v>21</v>
      </c>
      <c r="C22" s="81" t="s">
        <v>53</v>
      </c>
      <c r="D22" s="81" t="s">
        <v>287</v>
      </c>
      <c r="E22" s="82" t="s">
        <v>288</v>
      </c>
      <c r="F22" s="89">
        <v>100000000</v>
      </c>
      <c r="G22" s="90">
        <v>340000000</v>
      </c>
      <c r="H22" s="90">
        <v>0</v>
      </c>
      <c r="I22" s="90">
        <v>111000000</v>
      </c>
      <c r="J22" s="90">
        <v>25000000</v>
      </c>
      <c r="K22" s="90">
        <v>526000000</v>
      </c>
      <c r="L22" s="90">
        <v>0</v>
      </c>
      <c r="M22" s="90">
        <v>526000000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1">
        <v>0</v>
      </c>
      <c r="AC22" s="87" t="s">
        <v>142</v>
      </c>
      <c r="AD22" s="79" t="b">
        <f t="shared" si="0"/>
        <v>1</v>
      </c>
    </row>
    <row r="23" spans="1:30" ht="19.95" customHeight="1" x14ac:dyDescent="0.3">
      <c r="A23" s="81" t="s">
        <v>143</v>
      </c>
      <c r="B23" s="81" t="s">
        <v>22</v>
      </c>
      <c r="C23" s="81" t="s">
        <v>53</v>
      </c>
      <c r="D23" s="81" t="s">
        <v>287</v>
      </c>
      <c r="E23" s="82" t="s">
        <v>288</v>
      </c>
      <c r="F23" s="89">
        <v>175000000</v>
      </c>
      <c r="G23" s="90">
        <v>32000000</v>
      </c>
      <c r="H23" s="90">
        <v>0</v>
      </c>
      <c r="I23" s="90">
        <v>0</v>
      </c>
      <c r="J23" s="90">
        <v>31000000</v>
      </c>
      <c r="K23" s="90">
        <v>176000000</v>
      </c>
      <c r="L23" s="90">
        <v>0</v>
      </c>
      <c r="M23" s="90">
        <v>176000000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1">
        <v>0</v>
      </c>
      <c r="AC23" s="87" t="s">
        <v>143</v>
      </c>
      <c r="AD23" s="79" t="b">
        <f t="shared" si="0"/>
        <v>1</v>
      </c>
    </row>
    <row r="24" spans="1:30" ht="19.95" customHeight="1" x14ac:dyDescent="0.3">
      <c r="A24" s="81" t="s">
        <v>144</v>
      </c>
      <c r="B24" s="81" t="s">
        <v>23</v>
      </c>
      <c r="C24" s="81" t="s">
        <v>53</v>
      </c>
      <c r="D24" s="81" t="s">
        <v>287</v>
      </c>
      <c r="E24" s="82" t="s">
        <v>288</v>
      </c>
      <c r="F24" s="89">
        <v>1200000000</v>
      </c>
      <c r="G24" s="90">
        <v>1750000000</v>
      </c>
      <c r="H24" s="90">
        <v>0</v>
      </c>
      <c r="I24" s="90">
        <v>0</v>
      </c>
      <c r="J24" s="90">
        <v>58000000</v>
      </c>
      <c r="K24" s="90">
        <v>2892000000</v>
      </c>
      <c r="L24" s="90">
        <v>0</v>
      </c>
      <c r="M24" s="90">
        <v>2892000000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1">
        <v>0</v>
      </c>
      <c r="AC24" s="87" t="s">
        <v>144</v>
      </c>
      <c r="AD24" s="79" t="b">
        <f t="shared" si="0"/>
        <v>1</v>
      </c>
    </row>
    <row r="25" spans="1:30" s="110" customFormat="1" ht="19.95" customHeight="1" x14ac:dyDescent="0.3">
      <c r="A25" s="105" t="s">
        <v>311</v>
      </c>
      <c r="B25" s="105" t="s">
        <v>312</v>
      </c>
      <c r="C25" s="105" t="s">
        <v>53</v>
      </c>
      <c r="D25" s="105" t="s">
        <v>287</v>
      </c>
      <c r="E25" s="106" t="s">
        <v>288</v>
      </c>
      <c r="F25" s="107">
        <v>0</v>
      </c>
      <c r="G25" s="108">
        <v>0</v>
      </c>
      <c r="H25" s="108">
        <v>0</v>
      </c>
      <c r="I25" s="108">
        <v>52000000</v>
      </c>
      <c r="J25" s="108">
        <v>0</v>
      </c>
      <c r="K25" s="108">
        <v>52000000</v>
      </c>
      <c r="L25" s="108">
        <v>0</v>
      </c>
      <c r="M25" s="108">
        <v>52000000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9">
        <v>0</v>
      </c>
      <c r="AC25" s="111" t="s">
        <v>311</v>
      </c>
      <c r="AD25" s="110" t="b">
        <f t="shared" si="0"/>
        <v>1</v>
      </c>
    </row>
    <row r="26" spans="1:30" ht="19.95" customHeight="1" x14ac:dyDescent="0.3">
      <c r="A26" s="81" t="s">
        <v>145</v>
      </c>
      <c r="B26" s="81" t="s">
        <v>24</v>
      </c>
      <c r="C26" s="81" t="s">
        <v>53</v>
      </c>
      <c r="D26" s="81" t="s">
        <v>287</v>
      </c>
      <c r="E26" s="82" t="s">
        <v>288</v>
      </c>
      <c r="F26" s="89">
        <v>80000000</v>
      </c>
      <c r="G26" s="90">
        <v>0</v>
      </c>
      <c r="H26" s="90">
        <v>0</v>
      </c>
      <c r="I26" s="90">
        <v>31000000</v>
      </c>
      <c r="J26" s="90">
        <v>50000000</v>
      </c>
      <c r="K26" s="90">
        <v>61000000</v>
      </c>
      <c r="L26" s="90">
        <v>0</v>
      </c>
      <c r="M26" s="90">
        <v>61000000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1">
        <v>0</v>
      </c>
      <c r="AC26" s="87" t="s">
        <v>145</v>
      </c>
      <c r="AD26" s="79" t="b">
        <f t="shared" si="0"/>
        <v>1</v>
      </c>
    </row>
    <row r="27" spans="1:30" ht="19.95" customHeight="1" x14ac:dyDescent="0.3">
      <c r="A27" s="81" t="s">
        <v>146</v>
      </c>
      <c r="B27" s="81" t="s">
        <v>25</v>
      </c>
      <c r="C27" s="81" t="s">
        <v>53</v>
      </c>
      <c r="D27" s="81" t="s">
        <v>287</v>
      </c>
      <c r="E27" s="82" t="s">
        <v>288</v>
      </c>
      <c r="F27" s="89">
        <v>115000000</v>
      </c>
      <c r="G27" s="90">
        <v>0</v>
      </c>
      <c r="H27" s="90">
        <v>0</v>
      </c>
      <c r="I27" s="90">
        <v>0</v>
      </c>
      <c r="J27" s="90">
        <v>0</v>
      </c>
      <c r="K27" s="90">
        <v>115000000</v>
      </c>
      <c r="L27" s="90">
        <v>0</v>
      </c>
      <c r="M27" s="90">
        <v>115000000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1">
        <v>0</v>
      </c>
      <c r="AC27" s="87" t="s">
        <v>146</v>
      </c>
      <c r="AD27" s="79" t="b">
        <f t="shared" si="0"/>
        <v>1</v>
      </c>
    </row>
    <row r="28" spans="1:30" ht="19.95" customHeight="1" x14ac:dyDescent="0.3">
      <c r="A28" s="81" t="s">
        <v>151</v>
      </c>
      <c r="B28" s="81" t="s">
        <v>69</v>
      </c>
      <c r="C28" s="81" t="s">
        <v>53</v>
      </c>
      <c r="D28" s="81" t="s">
        <v>287</v>
      </c>
      <c r="E28" s="82" t="s">
        <v>288</v>
      </c>
      <c r="F28" s="89">
        <v>80000000</v>
      </c>
      <c r="G28" s="90">
        <v>0</v>
      </c>
      <c r="H28" s="90">
        <v>0</v>
      </c>
      <c r="I28" s="90">
        <v>146372424</v>
      </c>
      <c r="J28" s="90">
        <v>89340949</v>
      </c>
      <c r="K28" s="90">
        <v>137031475</v>
      </c>
      <c r="L28" s="90">
        <v>0</v>
      </c>
      <c r="M28" s="90">
        <v>137031475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1">
        <v>0</v>
      </c>
      <c r="AC28" s="87" t="s">
        <v>151</v>
      </c>
      <c r="AD28" s="79" t="b">
        <f t="shared" si="0"/>
        <v>1</v>
      </c>
    </row>
    <row r="29" spans="1:30" s="121" customFormat="1" ht="19.95" customHeight="1" x14ac:dyDescent="0.3">
      <c r="A29" s="116" t="s">
        <v>315</v>
      </c>
      <c r="B29" s="116" t="s">
        <v>317</v>
      </c>
      <c r="C29" s="116" t="s">
        <v>53</v>
      </c>
      <c r="D29" s="116" t="s">
        <v>287</v>
      </c>
      <c r="E29" s="117" t="s">
        <v>288</v>
      </c>
      <c r="F29" s="118">
        <v>0</v>
      </c>
      <c r="G29" s="119">
        <v>0</v>
      </c>
      <c r="H29" s="119">
        <v>0</v>
      </c>
      <c r="I29" s="119">
        <v>73678374</v>
      </c>
      <c r="J29" s="119">
        <v>0</v>
      </c>
      <c r="K29" s="119">
        <v>73678374</v>
      </c>
      <c r="L29" s="119">
        <v>0</v>
      </c>
      <c r="M29" s="119">
        <v>73678374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  <c r="Z29" s="120">
        <v>0</v>
      </c>
      <c r="AC29" s="122" t="s">
        <v>315</v>
      </c>
      <c r="AD29" s="79" t="b">
        <f t="shared" si="0"/>
        <v>1</v>
      </c>
    </row>
    <row r="30" spans="1:30" s="121" customFormat="1" ht="19.95" customHeight="1" x14ac:dyDescent="0.3">
      <c r="A30" s="116" t="s">
        <v>316</v>
      </c>
      <c r="B30" s="116" t="s">
        <v>318</v>
      </c>
      <c r="C30" s="116" t="s">
        <v>53</v>
      </c>
      <c r="D30" s="116" t="s">
        <v>287</v>
      </c>
      <c r="E30" s="117" t="s">
        <v>288</v>
      </c>
      <c r="F30" s="118">
        <v>0</v>
      </c>
      <c r="G30" s="119">
        <v>0</v>
      </c>
      <c r="H30" s="119">
        <v>0</v>
      </c>
      <c r="I30" s="119">
        <v>10372278</v>
      </c>
      <c r="J30" s="119">
        <v>0</v>
      </c>
      <c r="K30" s="119">
        <v>10372278</v>
      </c>
      <c r="L30" s="119">
        <v>0</v>
      </c>
      <c r="M30" s="119">
        <v>10372278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20">
        <v>0</v>
      </c>
      <c r="AC30" s="122" t="s">
        <v>316</v>
      </c>
      <c r="AD30" s="79" t="b">
        <f t="shared" si="0"/>
        <v>1</v>
      </c>
    </row>
    <row r="31" spans="1:30" ht="19.95" customHeight="1" x14ac:dyDescent="0.3">
      <c r="A31" s="81" t="s">
        <v>153</v>
      </c>
      <c r="B31" s="81" t="s">
        <v>27</v>
      </c>
      <c r="C31" s="81" t="s">
        <v>53</v>
      </c>
      <c r="D31" s="81" t="s">
        <v>287</v>
      </c>
      <c r="E31" s="82" t="s">
        <v>288</v>
      </c>
      <c r="F31" s="89">
        <v>30000000</v>
      </c>
      <c r="G31" s="90">
        <v>0</v>
      </c>
      <c r="H31" s="90">
        <v>0</v>
      </c>
      <c r="I31" s="90">
        <v>3491262</v>
      </c>
      <c r="J31" s="90">
        <v>0</v>
      </c>
      <c r="K31" s="90">
        <v>33491262</v>
      </c>
      <c r="L31" s="90">
        <v>0</v>
      </c>
      <c r="M31" s="90">
        <v>33491262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1">
        <v>0</v>
      </c>
      <c r="AC31" s="87" t="s">
        <v>153</v>
      </c>
      <c r="AD31" s="79" t="b">
        <f t="shared" si="0"/>
        <v>1</v>
      </c>
    </row>
    <row r="32" spans="1:30" ht="19.95" customHeight="1" x14ac:dyDescent="0.3">
      <c r="A32" s="81" t="s">
        <v>154</v>
      </c>
      <c r="B32" s="81" t="s">
        <v>29</v>
      </c>
      <c r="C32" s="81" t="s">
        <v>53</v>
      </c>
      <c r="D32" s="81" t="s">
        <v>287</v>
      </c>
      <c r="E32" s="82" t="s">
        <v>288</v>
      </c>
      <c r="F32" s="89">
        <v>20000000</v>
      </c>
      <c r="G32" s="90">
        <v>0</v>
      </c>
      <c r="H32" s="90">
        <v>0</v>
      </c>
      <c r="I32" s="90">
        <v>0</v>
      </c>
      <c r="J32" s="90">
        <v>20000000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1">
        <v>0</v>
      </c>
      <c r="AC32" s="87" t="s">
        <v>154</v>
      </c>
      <c r="AD32" s="79" t="b">
        <f t="shared" si="0"/>
        <v>1</v>
      </c>
    </row>
    <row r="33" spans="1:30" ht="19.95" customHeight="1" x14ac:dyDescent="0.3">
      <c r="A33" s="81" t="s">
        <v>158</v>
      </c>
      <c r="B33" s="81" t="s">
        <v>70</v>
      </c>
      <c r="C33" s="81" t="s">
        <v>53</v>
      </c>
      <c r="D33" s="81" t="s">
        <v>287</v>
      </c>
      <c r="E33" s="82" t="s">
        <v>288</v>
      </c>
      <c r="F33" s="89">
        <v>8134500</v>
      </c>
      <c r="G33" s="90">
        <v>0</v>
      </c>
      <c r="H33" s="90">
        <v>0</v>
      </c>
      <c r="I33" s="90">
        <v>7865500</v>
      </c>
      <c r="J33" s="90">
        <v>3088000</v>
      </c>
      <c r="K33" s="90">
        <v>12912000</v>
      </c>
      <c r="L33" s="90">
        <v>0</v>
      </c>
      <c r="M33" s="90">
        <v>12912000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1">
        <v>0</v>
      </c>
      <c r="AC33" s="87" t="s">
        <v>158</v>
      </c>
      <c r="AD33" s="79" t="b">
        <f t="shared" si="0"/>
        <v>1</v>
      </c>
    </row>
    <row r="34" spans="1:30" ht="19.95" customHeight="1" x14ac:dyDescent="0.3">
      <c r="A34" s="81" t="s">
        <v>160</v>
      </c>
      <c r="B34" s="81" t="s">
        <v>71</v>
      </c>
      <c r="C34" s="81" t="s">
        <v>53</v>
      </c>
      <c r="D34" s="81" t="s">
        <v>287</v>
      </c>
      <c r="E34" s="82" t="s">
        <v>288</v>
      </c>
      <c r="F34" s="89">
        <v>65000000</v>
      </c>
      <c r="G34" s="90">
        <v>0</v>
      </c>
      <c r="H34" s="90">
        <v>0</v>
      </c>
      <c r="I34" s="90">
        <v>95300000</v>
      </c>
      <c r="J34" s="90">
        <v>0</v>
      </c>
      <c r="K34" s="90">
        <v>160300000</v>
      </c>
      <c r="L34" s="90">
        <v>0</v>
      </c>
      <c r="M34" s="90">
        <v>160300000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1">
        <v>0</v>
      </c>
      <c r="AC34" s="87" t="s">
        <v>160</v>
      </c>
      <c r="AD34" s="79" t="b">
        <f t="shared" si="0"/>
        <v>1</v>
      </c>
    </row>
    <row r="35" spans="1:30" ht="19.95" customHeight="1" x14ac:dyDescent="0.3">
      <c r="A35" s="81" t="s">
        <v>161</v>
      </c>
      <c r="B35" s="81" t="s">
        <v>28</v>
      </c>
      <c r="C35" s="81" t="s">
        <v>53</v>
      </c>
      <c r="D35" s="81" t="s">
        <v>287</v>
      </c>
      <c r="E35" s="82" t="s">
        <v>288</v>
      </c>
      <c r="F35" s="89">
        <v>48000000</v>
      </c>
      <c r="G35" s="90">
        <v>0</v>
      </c>
      <c r="H35" s="90">
        <v>0</v>
      </c>
      <c r="I35" s="90">
        <v>1363059</v>
      </c>
      <c r="J35" s="90">
        <v>7071974</v>
      </c>
      <c r="K35" s="90">
        <v>42291085</v>
      </c>
      <c r="L35" s="90">
        <v>0</v>
      </c>
      <c r="M35" s="90">
        <v>42291085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0</v>
      </c>
      <c r="Z35" s="91">
        <v>0</v>
      </c>
      <c r="AC35" s="87" t="s">
        <v>161</v>
      </c>
      <c r="AD35" s="79" t="b">
        <f t="shared" si="0"/>
        <v>1</v>
      </c>
    </row>
    <row r="36" spans="1:30" ht="19.95" customHeight="1" x14ac:dyDescent="0.3">
      <c r="A36" s="81" t="s">
        <v>162</v>
      </c>
      <c r="B36" s="81" t="s">
        <v>243</v>
      </c>
      <c r="C36" s="81" t="s">
        <v>53</v>
      </c>
      <c r="D36" s="81" t="s">
        <v>287</v>
      </c>
      <c r="E36" s="82" t="s">
        <v>288</v>
      </c>
      <c r="F36" s="89">
        <v>0</v>
      </c>
      <c r="G36" s="90">
        <v>0</v>
      </c>
      <c r="H36" s="90">
        <v>0</v>
      </c>
      <c r="I36" s="90">
        <v>300000</v>
      </c>
      <c r="J36" s="90">
        <v>0</v>
      </c>
      <c r="K36" s="90">
        <v>300000</v>
      </c>
      <c r="L36" s="90">
        <v>0</v>
      </c>
      <c r="M36" s="90">
        <v>300000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1">
        <v>0</v>
      </c>
      <c r="AC36" s="87" t="s">
        <v>162</v>
      </c>
      <c r="AD36" s="79" t="b">
        <f t="shared" si="0"/>
        <v>1</v>
      </c>
    </row>
    <row r="37" spans="1:30" ht="19.95" customHeight="1" x14ac:dyDescent="0.3">
      <c r="A37" s="81" t="s">
        <v>163</v>
      </c>
      <c r="B37" s="81" t="s">
        <v>244</v>
      </c>
      <c r="C37" s="81" t="s">
        <v>53</v>
      </c>
      <c r="D37" s="81" t="s">
        <v>287</v>
      </c>
      <c r="E37" s="82" t="s">
        <v>288</v>
      </c>
      <c r="F37" s="89">
        <v>0</v>
      </c>
      <c r="G37" s="90">
        <v>0</v>
      </c>
      <c r="H37" s="90">
        <v>0</v>
      </c>
      <c r="I37" s="90">
        <v>86981392</v>
      </c>
      <c r="J37" s="90">
        <v>39190542</v>
      </c>
      <c r="K37" s="90">
        <v>47790850</v>
      </c>
      <c r="L37" s="90">
        <v>0</v>
      </c>
      <c r="M37" s="90">
        <v>47790850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1">
        <v>0</v>
      </c>
      <c r="AC37" s="87" t="s">
        <v>163</v>
      </c>
      <c r="AD37" s="79" t="b">
        <f t="shared" si="0"/>
        <v>1</v>
      </c>
    </row>
    <row r="38" spans="1:30" ht="19.95" customHeight="1" x14ac:dyDescent="0.3">
      <c r="A38" s="81" t="s">
        <v>165</v>
      </c>
      <c r="B38" s="81" t="s">
        <v>245</v>
      </c>
      <c r="C38" s="81" t="s">
        <v>53</v>
      </c>
      <c r="D38" s="81" t="s">
        <v>287</v>
      </c>
      <c r="E38" s="82" t="s">
        <v>288</v>
      </c>
      <c r="F38" s="89">
        <v>0</v>
      </c>
      <c r="G38" s="90">
        <v>0</v>
      </c>
      <c r="H38" s="90">
        <v>0</v>
      </c>
      <c r="I38" s="90">
        <v>245238483</v>
      </c>
      <c r="J38" s="90">
        <v>145518229</v>
      </c>
      <c r="K38" s="90">
        <v>99720254</v>
      </c>
      <c r="L38" s="90">
        <v>0</v>
      </c>
      <c r="M38" s="90">
        <v>99720254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1">
        <v>0</v>
      </c>
      <c r="AC38" s="87" t="s">
        <v>165</v>
      </c>
      <c r="AD38" s="79" t="b">
        <f t="shared" si="0"/>
        <v>1</v>
      </c>
    </row>
    <row r="39" spans="1:30" ht="19.95" customHeight="1" x14ac:dyDescent="0.3">
      <c r="A39" s="81" t="s">
        <v>166</v>
      </c>
      <c r="B39" s="81" t="s">
        <v>27</v>
      </c>
      <c r="C39" s="81" t="s">
        <v>53</v>
      </c>
      <c r="D39" s="81" t="s">
        <v>287</v>
      </c>
      <c r="E39" s="82" t="s">
        <v>288</v>
      </c>
      <c r="F39" s="89">
        <v>110000000</v>
      </c>
      <c r="G39" s="90">
        <v>0</v>
      </c>
      <c r="H39" s="90">
        <v>0</v>
      </c>
      <c r="I39" s="90">
        <v>275606082.54000002</v>
      </c>
      <c r="J39" s="90">
        <v>72055270</v>
      </c>
      <c r="K39" s="90">
        <v>313550812.54000002</v>
      </c>
      <c r="L39" s="90">
        <v>0</v>
      </c>
      <c r="M39" s="90">
        <v>313550812.54000002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1">
        <v>0</v>
      </c>
      <c r="AC39" s="87" t="s">
        <v>166</v>
      </c>
      <c r="AD39" s="79" t="b">
        <f t="shared" si="0"/>
        <v>1</v>
      </c>
    </row>
    <row r="40" spans="1:30" ht="19.95" customHeight="1" x14ac:dyDescent="0.3">
      <c r="A40" s="81" t="s">
        <v>167</v>
      </c>
      <c r="B40" s="81" t="s">
        <v>29</v>
      </c>
      <c r="C40" s="81" t="s">
        <v>53</v>
      </c>
      <c r="D40" s="81" t="s">
        <v>287</v>
      </c>
      <c r="E40" s="82" t="s">
        <v>288</v>
      </c>
      <c r="F40" s="89">
        <v>600000000</v>
      </c>
      <c r="G40" s="90">
        <v>0</v>
      </c>
      <c r="H40" s="90">
        <v>0</v>
      </c>
      <c r="I40" s="90">
        <v>188154377</v>
      </c>
      <c r="J40" s="90">
        <v>0</v>
      </c>
      <c r="K40" s="90">
        <v>788154377</v>
      </c>
      <c r="L40" s="90">
        <v>0</v>
      </c>
      <c r="M40" s="90">
        <v>788154377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1">
        <v>0</v>
      </c>
      <c r="AC40" s="87" t="s">
        <v>167</v>
      </c>
      <c r="AD40" s="79" t="b">
        <f t="shared" si="0"/>
        <v>1</v>
      </c>
    </row>
    <row r="41" spans="1:30" ht="19.95" customHeight="1" x14ac:dyDescent="0.3">
      <c r="A41" s="81" t="s">
        <v>170</v>
      </c>
      <c r="B41" s="81" t="s">
        <v>30</v>
      </c>
      <c r="C41" s="81" t="s">
        <v>53</v>
      </c>
      <c r="D41" s="81" t="s">
        <v>287</v>
      </c>
      <c r="E41" s="82" t="s">
        <v>288</v>
      </c>
      <c r="F41" s="89">
        <v>2400000</v>
      </c>
      <c r="G41" s="90">
        <v>0</v>
      </c>
      <c r="H41" s="90">
        <v>0</v>
      </c>
      <c r="I41" s="90">
        <v>1370000</v>
      </c>
      <c r="J41" s="90">
        <v>0</v>
      </c>
      <c r="K41" s="90">
        <v>3770000</v>
      </c>
      <c r="L41" s="90">
        <v>0</v>
      </c>
      <c r="M41" s="90">
        <v>3770000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1">
        <v>0</v>
      </c>
      <c r="AC41" s="87" t="s">
        <v>170</v>
      </c>
      <c r="AD41" s="79" t="b">
        <f t="shared" si="0"/>
        <v>1</v>
      </c>
    </row>
    <row r="42" spans="1:30" ht="19.95" customHeight="1" x14ac:dyDescent="0.3">
      <c r="A42" s="81" t="s">
        <v>172</v>
      </c>
      <c r="B42" s="81" t="s">
        <v>31</v>
      </c>
      <c r="C42" s="81" t="s">
        <v>53</v>
      </c>
      <c r="D42" s="81" t="s">
        <v>287</v>
      </c>
      <c r="E42" s="82" t="s">
        <v>288</v>
      </c>
      <c r="F42" s="89">
        <v>285009641</v>
      </c>
      <c r="G42" s="90">
        <v>0</v>
      </c>
      <c r="H42" s="90">
        <v>0</v>
      </c>
      <c r="I42" s="90">
        <v>54245635</v>
      </c>
      <c r="J42" s="90">
        <v>52925005.469999999</v>
      </c>
      <c r="K42" s="90">
        <v>286330270.52999997</v>
      </c>
      <c r="L42" s="90">
        <v>0</v>
      </c>
      <c r="M42" s="90">
        <v>286330270.52999997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1">
        <v>0</v>
      </c>
      <c r="AC42" s="87" t="s">
        <v>172</v>
      </c>
      <c r="AD42" s="79" t="b">
        <f t="shared" si="0"/>
        <v>1</v>
      </c>
    </row>
    <row r="43" spans="1:30" ht="19.95" customHeight="1" x14ac:dyDescent="0.3">
      <c r="A43" s="81" t="s">
        <v>173</v>
      </c>
      <c r="B43" s="81" t="s">
        <v>32</v>
      </c>
      <c r="C43" s="81" t="s">
        <v>53</v>
      </c>
      <c r="D43" s="81" t="s">
        <v>287</v>
      </c>
      <c r="E43" s="82" t="s">
        <v>288</v>
      </c>
      <c r="F43" s="89">
        <v>351241994</v>
      </c>
      <c r="G43" s="90">
        <v>0</v>
      </c>
      <c r="H43" s="90">
        <v>0</v>
      </c>
      <c r="I43" s="90">
        <v>95438006</v>
      </c>
      <c r="J43" s="90">
        <v>0</v>
      </c>
      <c r="K43" s="90">
        <v>446680000</v>
      </c>
      <c r="L43" s="90">
        <v>0</v>
      </c>
      <c r="M43" s="90">
        <v>446680000</v>
      </c>
      <c r="N43" s="90">
        <v>0</v>
      </c>
      <c r="O43" s="90">
        <v>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91">
        <v>0</v>
      </c>
      <c r="AC43" s="87" t="s">
        <v>173</v>
      </c>
      <c r="AD43" s="79" t="b">
        <f t="shared" si="0"/>
        <v>1</v>
      </c>
    </row>
    <row r="44" spans="1:30" ht="19.95" customHeight="1" x14ac:dyDescent="0.3">
      <c r="A44" s="81" t="s">
        <v>174</v>
      </c>
      <c r="B44" s="81" t="s">
        <v>33</v>
      </c>
      <c r="C44" s="81" t="s">
        <v>53</v>
      </c>
      <c r="D44" s="81" t="s">
        <v>287</v>
      </c>
      <c r="E44" s="82" t="s">
        <v>288</v>
      </c>
      <c r="F44" s="89">
        <v>20151360</v>
      </c>
      <c r="G44" s="90">
        <v>0</v>
      </c>
      <c r="H44" s="90">
        <v>0</v>
      </c>
      <c r="I44" s="90">
        <v>22589251</v>
      </c>
      <c r="J44" s="90">
        <v>28916611</v>
      </c>
      <c r="K44" s="90">
        <v>13824000</v>
      </c>
      <c r="L44" s="90">
        <v>0</v>
      </c>
      <c r="M44" s="90">
        <v>13824000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1">
        <v>0</v>
      </c>
      <c r="AC44" s="87" t="s">
        <v>174</v>
      </c>
      <c r="AD44" s="79" t="b">
        <f t="shared" si="0"/>
        <v>1</v>
      </c>
    </row>
    <row r="45" spans="1:30" ht="19.95" customHeight="1" x14ac:dyDescent="0.3">
      <c r="A45" s="81" t="s">
        <v>175</v>
      </c>
      <c r="B45" s="81" t="s">
        <v>34</v>
      </c>
      <c r="C45" s="81" t="s">
        <v>53</v>
      </c>
      <c r="D45" s="81" t="s">
        <v>287</v>
      </c>
      <c r="E45" s="82" t="s">
        <v>288</v>
      </c>
      <c r="F45" s="89">
        <v>1000000</v>
      </c>
      <c r="G45" s="90">
        <v>0</v>
      </c>
      <c r="H45" s="90">
        <v>0</v>
      </c>
      <c r="I45" s="90">
        <v>0</v>
      </c>
      <c r="J45" s="90">
        <v>0</v>
      </c>
      <c r="K45" s="90">
        <v>1000000</v>
      </c>
      <c r="L45" s="90">
        <v>0</v>
      </c>
      <c r="M45" s="90">
        <v>1000000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1">
        <v>0</v>
      </c>
      <c r="AC45" s="87" t="s">
        <v>175</v>
      </c>
      <c r="AD45" s="79" t="b">
        <f t="shared" si="0"/>
        <v>1</v>
      </c>
    </row>
    <row r="46" spans="1:30" ht="19.95" customHeight="1" x14ac:dyDescent="0.3">
      <c r="A46" s="81" t="s">
        <v>176</v>
      </c>
      <c r="B46" s="81" t="s">
        <v>35</v>
      </c>
      <c r="C46" s="81" t="s">
        <v>53</v>
      </c>
      <c r="D46" s="81" t="s">
        <v>287</v>
      </c>
      <c r="E46" s="82" t="s">
        <v>288</v>
      </c>
      <c r="F46" s="89">
        <v>27263604</v>
      </c>
      <c r="G46" s="90">
        <v>6200102</v>
      </c>
      <c r="H46" s="90">
        <v>0</v>
      </c>
      <c r="I46" s="90">
        <v>103446217</v>
      </c>
      <c r="J46" s="90">
        <v>53415100</v>
      </c>
      <c r="K46" s="90">
        <v>83494823</v>
      </c>
      <c r="L46" s="90">
        <v>0</v>
      </c>
      <c r="M46" s="90">
        <v>83494823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91">
        <v>0</v>
      </c>
      <c r="AC46" s="87" t="s">
        <v>176</v>
      </c>
      <c r="AD46" s="79" t="b">
        <f t="shared" si="0"/>
        <v>1</v>
      </c>
    </row>
    <row r="47" spans="1:30" ht="19.95" customHeight="1" x14ac:dyDescent="0.3">
      <c r="A47" s="81" t="s">
        <v>177</v>
      </c>
      <c r="B47" s="81" t="s">
        <v>36</v>
      </c>
      <c r="C47" s="81" t="s">
        <v>53</v>
      </c>
      <c r="D47" s="81" t="s">
        <v>287</v>
      </c>
      <c r="E47" s="82" t="s">
        <v>288</v>
      </c>
      <c r="F47" s="89">
        <v>376369335</v>
      </c>
      <c r="G47" s="90">
        <v>0</v>
      </c>
      <c r="H47" s="90">
        <v>0</v>
      </c>
      <c r="I47" s="90">
        <v>0</v>
      </c>
      <c r="J47" s="90">
        <v>0</v>
      </c>
      <c r="K47" s="90">
        <v>376369335</v>
      </c>
      <c r="L47" s="90">
        <v>0</v>
      </c>
      <c r="M47" s="90">
        <v>376369335</v>
      </c>
      <c r="N47" s="90">
        <v>0</v>
      </c>
      <c r="O47" s="90">
        <v>0</v>
      </c>
      <c r="P47" s="90">
        <v>0</v>
      </c>
      <c r="Q47" s="90">
        <v>0</v>
      </c>
      <c r="R47" s="90">
        <v>0</v>
      </c>
      <c r="S47" s="90">
        <v>0</v>
      </c>
      <c r="T47" s="90">
        <v>0</v>
      </c>
      <c r="U47" s="90">
        <v>0</v>
      </c>
      <c r="V47" s="90">
        <v>0</v>
      </c>
      <c r="W47" s="90">
        <v>0</v>
      </c>
      <c r="X47" s="90">
        <v>0</v>
      </c>
      <c r="Y47" s="90">
        <v>0</v>
      </c>
      <c r="Z47" s="91">
        <v>0</v>
      </c>
      <c r="AC47" s="87" t="s">
        <v>177</v>
      </c>
      <c r="AD47" s="79" t="b">
        <f t="shared" si="0"/>
        <v>1</v>
      </c>
    </row>
    <row r="48" spans="1:30" ht="19.95" customHeight="1" x14ac:dyDescent="0.3">
      <c r="A48" s="81" t="s">
        <v>179</v>
      </c>
      <c r="B48" s="81" t="s">
        <v>37</v>
      </c>
      <c r="C48" s="81" t="s">
        <v>53</v>
      </c>
      <c r="D48" s="81" t="s">
        <v>287</v>
      </c>
      <c r="E48" s="82" t="s">
        <v>288</v>
      </c>
      <c r="F48" s="89">
        <v>588000000</v>
      </c>
      <c r="G48" s="90">
        <v>0</v>
      </c>
      <c r="H48" s="90">
        <v>0</v>
      </c>
      <c r="I48" s="90">
        <v>102626106</v>
      </c>
      <c r="J48" s="90">
        <v>138966023</v>
      </c>
      <c r="K48" s="90">
        <v>551660083</v>
      </c>
      <c r="L48" s="90">
        <v>0</v>
      </c>
      <c r="M48" s="90">
        <v>551660083</v>
      </c>
      <c r="N48" s="90">
        <v>0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0</v>
      </c>
      <c r="Z48" s="91">
        <v>0</v>
      </c>
      <c r="AC48" s="87" t="s">
        <v>179</v>
      </c>
      <c r="AD48" s="79" t="b">
        <f t="shared" si="0"/>
        <v>1</v>
      </c>
    </row>
    <row r="49" spans="1:30" ht="19.95" customHeight="1" x14ac:dyDescent="0.3">
      <c r="A49" s="81" t="s">
        <v>180</v>
      </c>
      <c r="B49" s="81" t="s">
        <v>38</v>
      </c>
      <c r="C49" s="81" t="s">
        <v>53</v>
      </c>
      <c r="D49" s="81" t="s">
        <v>287</v>
      </c>
      <c r="E49" s="82" t="s">
        <v>288</v>
      </c>
      <c r="F49" s="89">
        <v>3968437394</v>
      </c>
      <c r="G49" s="90">
        <v>0</v>
      </c>
      <c r="H49" s="90">
        <v>0</v>
      </c>
      <c r="I49" s="90">
        <v>1132820</v>
      </c>
      <c r="J49" s="90">
        <v>206280225</v>
      </c>
      <c r="K49" s="90">
        <v>3763289989</v>
      </c>
      <c r="L49" s="90">
        <v>0</v>
      </c>
      <c r="M49" s="90">
        <v>3763289989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1">
        <v>0</v>
      </c>
      <c r="AC49" s="87" t="s">
        <v>180</v>
      </c>
      <c r="AD49" s="79" t="b">
        <f t="shared" si="0"/>
        <v>1</v>
      </c>
    </row>
    <row r="50" spans="1:30" ht="19.95" customHeight="1" x14ac:dyDescent="0.3">
      <c r="A50" s="81" t="s">
        <v>181</v>
      </c>
      <c r="B50" s="81" t="s">
        <v>39</v>
      </c>
      <c r="C50" s="81" t="s">
        <v>53</v>
      </c>
      <c r="D50" s="81" t="s">
        <v>287</v>
      </c>
      <c r="E50" s="82" t="s">
        <v>288</v>
      </c>
      <c r="F50" s="89">
        <v>951863001</v>
      </c>
      <c r="G50" s="90">
        <v>0</v>
      </c>
      <c r="H50" s="90">
        <v>0</v>
      </c>
      <c r="I50" s="90">
        <v>7794000</v>
      </c>
      <c r="J50" s="90">
        <v>30000</v>
      </c>
      <c r="K50" s="90">
        <v>959627001</v>
      </c>
      <c r="L50" s="90">
        <v>0</v>
      </c>
      <c r="M50" s="90">
        <v>959627001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1">
        <v>0</v>
      </c>
      <c r="AC50" s="87" t="s">
        <v>181</v>
      </c>
      <c r="AD50" s="79" t="b">
        <f t="shared" si="0"/>
        <v>1</v>
      </c>
    </row>
    <row r="51" spans="1:30" ht="19.95" customHeight="1" x14ac:dyDescent="0.3">
      <c r="A51" s="81" t="s">
        <v>183</v>
      </c>
      <c r="B51" s="81" t="s">
        <v>40</v>
      </c>
      <c r="C51" s="81" t="s">
        <v>53</v>
      </c>
      <c r="D51" s="81" t="s">
        <v>287</v>
      </c>
      <c r="E51" s="82" t="s">
        <v>288</v>
      </c>
      <c r="F51" s="89">
        <v>1000000</v>
      </c>
      <c r="G51" s="90">
        <v>0</v>
      </c>
      <c r="H51" s="90">
        <v>0</v>
      </c>
      <c r="I51" s="90">
        <v>0</v>
      </c>
      <c r="J51" s="90">
        <v>0</v>
      </c>
      <c r="K51" s="90">
        <v>1000000</v>
      </c>
      <c r="L51" s="90">
        <v>0</v>
      </c>
      <c r="M51" s="90">
        <v>1000000</v>
      </c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1">
        <v>0</v>
      </c>
      <c r="AC51" s="87" t="s">
        <v>183</v>
      </c>
      <c r="AD51" s="79" t="b">
        <f t="shared" si="0"/>
        <v>1</v>
      </c>
    </row>
    <row r="52" spans="1:30" ht="19.95" customHeight="1" x14ac:dyDescent="0.3">
      <c r="A52" s="81" t="s">
        <v>184</v>
      </c>
      <c r="B52" s="81" t="s">
        <v>72</v>
      </c>
      <c r="C52" s="81" t="s">
        <v>53</v>
      </c>
      <c r="D52" s="81" t="s">
        <v>287</v>
      </c>
      <c r="E52" s="82" t="s">
        <v>288</v>
      </c>
      <c r="F52" s="89">
        <v>1960014080</v>
      </c>
      <c r="G52" s="90">
        <v>0</v>
      </c>
      <c r="H52" s="90">
        <v>500000000</v>
      </c>
      <c r="I52" s="90">
        <v>674356846.13</v>
      </c>
      <c r="J52" s="90">
        <v>315750485</v>
      </c>
      <c r="K52" s="90">
        <v>1818620441.1300001</v>
      </c>
      <c r="L52" s="90">
        <v>0</v>
      </c>
      <c r="M52" s="90">
        <v>1818620441.1300001</v>
      </c>
      <c r="N52" s="90">
        <v>0</v>
      </c>
      <c r="O52" s="90">
        <v>0</v>
      </c>
      <c r="P52" s="90">
        <v>0</v>
      </c>
      <c r="Q52" s="90">
        <v>0</v>
      </c>
      <c r="R52" s="90">
        <v>0</v>
      </c>
      <c r="S52" s="90">
        <v>0</v>
      </c>
      <c r="T52" s="90">
        <v>0</v>
      </c>
      <c r="U52" s="90">
        <v>0</v>
      </c>
      <c r="V52" s="90">
        <v>0</v>
      </c>
      <c r="W52" s="90">
        <v>0</v>
      </c>
      <c r="X52" s="90">
        <v>0</v>
      </c>
      <c r="Y52" s="90">
        <v>0</v>
      </c>
      <c r="Z52" s="91">
        <v>0</v>
      </c>
      <c r="AC52" s="87" t="s">
        <v>184</v>
      </c>
      <c r="AD52" s="79" t="b">
        <f t="shared" si="0"/>
        <v>1</v>
      </c>
    </row>
    <row r="53" spans="1:30" ht="19.95" customHeight="1" x14ac:dyDescent="0.3">
      <c r="A53" s="81" t="s">
        <v>185</v>
      </c>
      <c r="B53" s="81" t="s">
        <v>41</v>
      </c>
      <c r="C53" s="81" t="s">
        <v>53</v>
      </c>
      <c r="D53" s="81" t="s">
        <v>287</v>
      </c>
      <c r="E53" s="82" t="s">
        <v>288</v>
      </c>
      <c r="F53" s="89">
        <v>890091559</v>
      </c>
      <c r="G53" s="90">
        <v>0</v>
      </c>
      <c r="H53" s="90">
        <v>0</v>
      </c>
      <c r="I53" s="90">
        <v>44859101</v>
      </c>
      <c r="J53" s="90">
        <v>748181044</v>
      </c>
      <c r="K53" s="90">
        <v>186769616</v>
      </c>
      <c r="L53" s="90">
        <v>0</v>
      </c>
      <c r="M53" s="90">
        <v>186769616</v>
      </c>
      <c r="N53" s="90">
        <v>0</v>
      </c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0</v>
      </c>
      <c r="V53" s="90">
        <v>0</v>
      </c>
      <c r="W53" s="90">
        <v>0</v>
      </c>
      <c r="X53" s="90">
        <v>0</v>
      </c>
      <c r="Y53" s="90">
        <v>0</v>
      </c>
      <c r="Z53" s="91">
        <v>0</v>
      </c>
      <c r="AC53" s="87" t="s">
        <v>185</v>
      </c>
      <c r="AD53" s="79" t="b">
        <f t="shared" si="0"/>
        <v>1</v>
      </c>
    </row>
    <row r="54" spans="1:30" ht="19.95" customHeight="1" x14ac:dyDescent="0.3">
      <c r="A54" s="81" t="s">
        <v>186</v>
      </c>
      <c r="B54" s="81" t="s">
        <v>42</v>
      </c>
      <c r="C54" s="81" t="s">
        <v>53</v>
      </c>
      <c r="D54" s="81" t="s">
        <v>287</v>
      </c>
      <c r="E54" s="82" t="s">
        <v>288</v>
      </c>
      <c r="F54" s="89">
        <v>1293249383</v>
      </c>
      <c r="G54" s="90">
        <v>0</v>
      </c>
      <c r="H54" s="90">
        <v>0</v>
      </c>
      <c r="I54" s="90">
        <v>76644725</v>
      </c>
      <c r="J54" s="90">
        <v>133579845.38</v>
      </c>
      <c r="K54" s="90">
        <v>1236314262.6199999</v>
      </c>
      <c r="L54" s="90">
        <v>0</v>
      </c>
      <c r="M54" s="90">
        <v>1236314262.6199999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1">
        <v>0</v>
      </c>
      <c r="AC54" s="87" t="s">
        <v>186</v>
      </c>
      <c r="AD54" s="79" t="b">
        <f t="shared" si="0"/>
        <v>1</v>
      </c>
    </row>
    <row r="55" spans="1:30" ht="19.95" customHeight="1" x14ac:dyDescent="0.3">
      <c r="A55" s="81" t="s">
        <v>187</v>
      </c>
      <c r="B55" s="81" t="s">
        <v>43</v>
      </c>
      <c r="C55" s="81" t="s">
        <v>53</v>
      </c>
      <c r="D55" s="81" t="s">
        <v>287</v>
      </c>
      <c r="E55" s="82" t="s">
        <v>288</v>
      </c>
      <c r="F55" s="89">
        <v>465560648</v>
      </c>
      <c r="G55" s="90">
        <v>0</v>
      </c>
      <c r="H55" s="90">
        <v>0</v>
      </c>
      <c r="I55" s="90">
        <v>3450000</v>
      </c>
      <c r="J55" s="90">
        <v>247964353.28</v>
      </c>
      <c r="K55" s="90">
        <v>221046294.72</v>
      </c>
      <c r="L55" s="90">
        <v>0</v>
      </c>
      <c r="M55" s="90">
        <v>221046294.72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1">
        <v>0</v>
      </c>
      <c r="AC55" s="87" t="s">
        <v>187</v>
      </c>
      <c r="AD55" s="79" t="b">
        <f t="shared" si="0"/>
        <v>1</v>
      </c>
    </row>
    <row r="56" spans="1:30" ht="19.95" customHeight="1" x14ac:dyDescent="0.3">
      <c r="A56" s="81" t="s">
        <v>188</v>
      </c>
      <c r="B56" s="81" t="s">
        <v>44</v>
      </c>
      <c r="C56" s="81" t="s">
        <v>53</v>
      </c>
      <c r="D56" s="81" t="s">
        <v>287</v>
      </c>
      <c r="E56" s="82" t="s">
        <v>288</v>
      </c>
      <c r="F56" s="89">
        <v>1000000</v>
      </c>
      <c r="G56" s="90">
        <v>0</v>
      </c>
      <c r="H56" s="90">
        <v>0</v>
      </c>
      <c r="I56" s="90">
        <v>0</v>
      </c>
      <c r="J56" s="90">
        <v>0</v>
      </c>
      <c r="K56" s="90">
        <v>1000000</v>
      </c>
      <c r="L56" s="90">
        <v>0</v>
      </c>
      <c r="M56" s="90">
        <v>1000000</v>
      </c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1">
        <v>0</v>
      </c>
      <c r="AC56" s="87" t="s">
        <v>188</v>
      </c>
      <c r="AD56" s="79" t="b">
        <f t="shared" si="0"/>
        <v>1</v>
      </c>
    </row>
    <row r="57" spans="1:30" ht="19.95" customHeight="1" x14ac:dyDescent="0.3">
      <c r="A57" s="81" t="s">
        <v>190</v>
      </c>
      <c r="B57" s="81" t="s">
        <v>45</v>
      </c>
      <c r="C57" s="81" t="s">
        <v>53</v>
      </c>
      <c r="D57" s="81" t="s">
        <v>287</v>
      </c>
      <c r="E57" s="82" t="s">
        <v>288</v>
      </c>
      <c r="F57" s="89">
        <v>287696317</v>
      </c>
      <c r="G57" s="90">
        <v>0</v>
      </c>
      <c r="H57" s="90">
        <v>0</v>
      </c>
      <c r="I57" s="90">
        <v>11303683</v>
      </c>
      <c r="J57" s="90">
        <v>0</v>
      </c>
      <c r="K57" s="90">
        <v>299000000</v>
      </c>
      <c r="L57" s="90">
        <v>0</v>
      </c>
      <c r="M57" s="90">
        <v>299000000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1">
        <v>0</v>
      </c>
      <c r="AC57" s="87" t="s">
        <v>190</v>
      </c>
      <c r="AD57" s="79" t="b">
        <f t="shared" si="0"/>
        <v>1</v>
      </c>
    </row>
    <row r="58" spans="1:30" ht="19.95" customHeight="1" x14ac:dyDescent="0.3">
      <c r="A58" s="81" t="s">
        <v>191</v>
      </c>
      <c r="B58" s="81" t="s">
        <v>46</v>
      </c>
      <c r="C58" s="81" t="s">
        <v>53</v>
      </c>
      <c r="D58" s="81" t="s">
        <v>287</v>
      </c>
      <c r="E58" s="82" t="s">
        <v>288</v>
      </c>
      <c r="F58" s="89">
        <v>59651967</v>
      </c>
      <c r="G58" s="90">
        <v>0</v>
      </c>
      <c r="H58" s="90">
        <v>0</v>
      </c>
      <c r="I58" s="90">
        <v>0</v>
      </c>
      <c r="J58" s="90">
        <v>21651967</v>
      </c>
      <c r="K58" s="90">
        <v>38000000</v>
      </c>
      <c r="L58" s="90">
        <v>0</v>
      </c>
      <c r="M58" s="90">
        <v>38000000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1">
        <v>0</v>
      </c>
      <c r="AC58" s="87" t="s">
        <v>191</v>
      </c>
      <c r="AD58" s="79" t="b">
        <f t="shared" si="0"/>
        <v>1</v>
      </c>
    </row>
    <row r="59" spans="1:30" ht="19.95" customHeight="1" x14ac:dyDescent="0.3">
      <c r="A59" s="81" t="s">
        <v>192</v>
      </c>
      <c r="B59" s="81" t="s">
        <v>47</v>
      </c>
      <c r="C59" s="81" t="s">
        <v>53</v>
      </c>
      <c r="D59" s="81" t="s">
        <v>287</v>
      </c>
      <c r="E59" s="82" t="s">
        <v>288</v>
      </c>
      <c r="F59" s="89">
        <v>34029726</v>
      </c>
      <c r="G59" s="90">
        <v>0</v>
      </c>
      <c r="H59" s="90">
        <v>0</v>
      </c>
      <c r="I59" s="90">
        <v>100000</v>
      </c>
      <c r="J59" s="90">
        <v>0</v>
      </c>
      <c r="K59" s="90">
        <v>34129726</v>
      </c>
      <c r="L59" s="90">
        <v>0</v>
      </c>
      <c r="M59" s="90">
        <v>34129726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1">
        <v>0</v>
      </c>
      <c r="AC59" s="87" t="s">
        <v>192</v>
      </c>
      <c r="AD59" s="79" t="b">
        <f t="shared" si="0"/>
        <v>1</v>
      </c>
    </row>
    <row r="60" spans="1:30" ht="19.95" customHeight="1" x14ac:dyDescent="0.3">
      <c r="A60" s="81" t="s">
        <v>193</v>
      </c>
      <c r="B60" s="81" t="s">
        <v>73</v>
      </c>
      <c r="C60" s="81" t="s">
        <v>53</v>
      </c>
      <c r="D60" s="81" t="s">
        <v>287</v>
      </c>
      <c r="E60" s="82" t="s">
        <v>288</v>
      </c>
      <c r="F60" s="89">
        <v>234790000</v>
      </c>
      <c r="G60" s="90">
        <v>0</v>
      </c>
      <c r="H60" s="90">
        <v>0</v>
      </c>
      <c r="I60" s="90">
        <v>15210000</v>
      </c>
      <c r="J60" s="90">
        <v>0</v>
      </c>
      <c r="K60" s="90">
        <v>250000000</v>
      </c>
      <c r="L60" s="90">
        <v>0</v>
      </c>
      <c r="M60" s="90">
        <v>250000000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1">
        <v>0</v>
      </c>
      <c r="AC60" s="87" t="s">
        <v>193</v>
      </c>
      <c r="AD60" s="79" t="b">
        <f t="shared" si="0"/>
        <v>1</v>
      </c>
    </row>
    <row r="61" spans="1:30" ht="19.95" customHeight="1" x14ac:dyDescent="0.3">
      <c r="A61" s="81" t="s">
        <v>194</v>
      </c>
      <c r="B61" s="81" t="s">
        <v>48</v>
      </c>
      <c r="C61" s="81" t="s">
        <v>53</v>
      </c>
      <c r="D61" s="81" t="s">
        <v>287</v>
      </c>
      <c r="E61" s="82" t="s">
        <v>288</v>
      </c>
      <c r="F61" s="89">
        <v>339045491</v>
      </c>
      <c r="G61" s="90">
        <v>0</v>
      </c>
      <c r="H61" s="90">
        <v>6200102</v>
      </c>
      <c r="I61" s="90">
        <v>500000000</v>
      </c>
      <c r="J61" s="90">
        <v>526720715.54000002</v>
      </c>
      <c r="K61" s="90">
        <v>306124673.45999998</v>
      </c>
      <c r="L61" s="90">
        <v>0</v>
      </c>
      <c r="M61" s="90">
        <v>306124673.45999998</v>
      </c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1">
        <v>0</v>
      </c>
      <c r="AC61" s="87" t="s">
        <v>194</v>
      </c>
      <c r="AD61" s="79" t="b">
        <f t="shared" si="0"/>
        <v>1</v>
      </c>
    </row>
    <row r="62" spans="1:30" ht="19.95" customHeight="1" x14ac:dyDescent="0.3">
      <c r="A62" s="81" t="s">
        <v>195</v>
      </c>
      <c r="B62" s="81" t="s">
        <v>49</v>
      </c>
      <c r="C62" s="81" t="s">
        <v>53</v>
      </c>
      <c r="D62" s="81" t="s">
        <v>287</v>
      </c>
      <c r="E62" s="82" t="s">
        <v>288</v>
      </c>
      <c r="F62" s="89">
        <v>200000000</v>
      </c>
      <c r="G62" s="90">
        <v>0</v>
      </c>
      <c r="H62" s="90">
        <v>0</v>
      </c>
      <c r="I62" s="90">
        <v>1356717</v>
      </c>
      <c r="J62" s="90">
        <v>0</v>
      </c>
      <c r="K62" s="90">
        <v>201356717</v>
      </c>
      <c r="L62" s="90">
        <v>0</v>
      </c>
      <c r="M62" s="90">
        <v>201356717</v>
      </c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1">
        <v>0</v>
      </c>
      <c r="AC62" s="87" t="s">
        <v>195</v>
      </c>
      <c r="AD62" s="79" t="b">
        <f t="shared" si="0"/>
        <v>1</v>
      </c>
    </row>
    <row r="63" spans="1:30" ht="19.95" customHeight="1" x14ac:dyDescent="0.3">
      <c r="A63" s="81" t="s">
        <v>147</v>
      </c>
      <c r="B63" s="81" t="s">
        <v>26</v>
      </c>
      <c r="C63" s="81" t="s">
        <v>53</v>
      </c>
      <c r="D63" s="81" t="s">
        <v>287</v>
      </c>
      <c r="E63" s="82" t="s">
        <v>288</v>
      </c>
      <c r="F63" s="89">
        <v>13299000000</v>
      </c>
      <c r="G63" s="90">
        <v>0</v>
      </c>
      <c r="H63" s="90">
        <v>0</v>
      </c>
      <c r="I63" s="90">
        <v>0</v>
      </c>
      <c r="J63" s="90">
        <v>500000000</v>
      </c>
      <c r="K63" s="90">
        <v>12799000000</v>
      </c>
      <c r="L63" s="90">
        <v>12799000000</v>
      </c>
      <c r="M63" s="90">
        <v>500000000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500000000</v>
      </c>
      <c r="Y63" s="90">
        <v>0</v>
      </c>
      <c r="Z63" s="91">
        <v>0</v>
      </c>
      <c r="AC63" s="87" t="s">
        <v>147</v>
      </c>
      <c r="AD63" s="79" t="b">
        <f t="shared" si="0"/>
        <v>1</v>
      </c>
    </row>
    <row r="64" spans="1:30" ht="19.95" customHeight="1" x14ac:dyDescent="0.3">
      <c r="A64" s="81" t="s">
        <v>199</v>
      </c>
      <c r="B64" s="81" t="s">
        <v>94</v>
      </c>
      <c r="C64" s="81" t="s">
        <v>53</v>
      </c>
      <c r="D64" s="81" t="s">
        <v>287</v>
      </c>
      <c r="E64" s="82" t="s">
        <v>288</v>
      </c>
      <c r="F64" s="89">
        <v>250000000</v>
      </c>
      <c r="G64" s="90">
        <v>0</v>
      </c>
      <c r="H64" s="90">
        <v>0</v>
      </c>
      <c r="I64" s="90">
        <v>0</v>
      </c>
      <c r="J64" s="90">
        <v>0</v>
      </c>
      <c r="K64" s="90">
        <v>250000000</v>
      </c>
      <c r="L64" s="90">
        <v>250000000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91">
        <v>0</v>
      </c>
      <c r="AC64" s="87" t="s">
        <v>199</v>
      </c>
      <c r="AD64" s="79" t="b">
        <f t="shared" si="0"/>
        <v>1</v>
      </c>
    </row>
    <row r="65" spans="1:30" ht="19.95" customHeight="1" x14ac:dyDescent="0.3">
      <c r="A65" s="81" t="s">
        <v>200</v>
      </c>
      <c r="B65" s="81" t="s">
        <v>51</v>
      </c>
      <c r="C65" s="81" t="s">
        <v>53</v>
      </c>
      <c r="D65" s="81" t="s">
        <v>287</v>
      </c>
      <c r="E65" s="82" t="s">
        <v>288</v>
      </c>
      <c r="F65" s="89">
        <v>125000000</v>
      </c>
      <c r="G65" s="90">
        <v>0</v>
      </c>
      <c r="H65" s="90">
        <v>0</v>
      </c>
      <c r="I65" s="90">
        <v>0</v>
      </c>
      <c r="J65" s="90">
        <v>0</v>
      </c>
      <c r="K65" s="90">
        <v>125000000</v>
      </c>
      <c r="L65" s="90">
        <v>0</v>
      </c>
      <c r="M65" s="90">
        <v>125000000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1">
        <v>0</v>
      </c>
      <c r="AC65" s="87" t="s">
        <v>200</v>
      </c>
      <c r="AD65" s="79" t="b">
        <f t="shared" si="0"/>
        <v>1</v>
      </c>
    </row>
    <row r="66" spans="1:30" ht="19.95" customHeight="1" x14ac:dyDescent="0.3">
      <c r="A66" s="81" t="s">
        <v>201</v>
      </c>
      <c r="B66" s="81" t="s">
        <v>52</v>
      </c>
      <c r="C66" s="81" t="s">
        <v>53</v>
      </c>
      <c r="D66" s="81" t="s">
        <v>287</v>
      </c>
      <c r="E66" s="82" t="s">
        <v>288</v>
      </c>
      <c r="F66" s="89">
        <v>125000000</v>
      </c>
      <c r="G66" s="90">
        <v>0</v>
      </c>
      <c r="H66" s="90">
        <v>0</v>
      </c>
      <c r="I66" s="90">
        <v>0</v>
      </c>
      <c r="J66" s="90">
        <v>0</v>
      </c>
      <c r="K66" s="90">
        <v>125000000</v>
      </c>
      <c r="L66" s="90">
        <v>0</v>
      </c>
      <c r="M66" s="90">
        <v>125000000</v>
      </c>
      <c r="N66" s="90">
        <v>0</v>
      </c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0">
        <v>0</v>
      </c>
      <c r="U66" s="90">
        <v>0</v>
      </c>
      <c r="V66" s="90">
        <v>0</v>
      </c>
      <c r="W66" s="90">
        <v>0</v>
      </c>
      <c r="X66" s="90">
        <v>0</v>
      </c>
      <c r="Y66" s="90">
        <v>0</v>
      </c>
      <c r="Z66" s="91">
        <v>0</v>
      </c>
      <c r="AC66" s="87" t="s">
        <v>201</v>
      </c>
      <c r="AD66" s="79" t="b">
        <f t="shared" si="0"/>
        <v>1</v>
      </c>
    </row>
    <row r="67" spans="1:30" ht="19.95" customHeight="1" x14ac:dyDescent="0.3">
      <c r="A67" s="81" t="s">
        <v>204</v>
      </c>
      <c r="B67" s="81" t="s">
        <v>54</v>
      </c>
      <c r="C67" s="81" t="s">
        <v>53</v>
      </c>
      <c r="D67" s="81" t="s">
        <v>287</v>
      </c>
      <c r="E67" s="82" t="s">
        <v>288</v>
      </c>
      <c r="F67" s="89">
        <v>1055000000</v>
      </c>
      <c r="G67" s="90">
        <v>1200000000</v>
      </c>
      <c r="H67" s="90">
        <v>0</v>
      </c>
      <c r="I67" s="90">
        <v>0</v>
      </c>
      <c r="J67" s="90">
        <v>37065562</v>
      </c>
      <c r="K67" s="90">
        <v>2217934438</v>
      </c>
      <c r="L67" s="90">
        <v>0</v>
      </c>
      <c r="M67" s="90">
        <v>2217934438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91">
        <v>0</v>
      </c>
      <c r="AC67" s="87" t="s">
        <v>204</v>
      </c>
      <c r="AD67" s="79" t="b">
        <f t="shared" si="0"/>
        <v>1</v>
      </c>
    </row>
    <row r="68" spans="1:30" s="110" customFormat="1" ht="19.95" customHeight="1" x14ac:dyDescent="0.3">
      <c r="A68" s="112" t="s">
        <v>313</v>
      </c>
      <c r="B68" s="112" t="s">
        <v>314</v>
      </c>
      <c r="C68" s="105" t="s">
        <v>53</v>
      </c>
      <c r="D68" s="105" t="s">
        <v>287</v>
      </c>
      <c r="E68" s="106" t="s">
        <v>288</v>
      </c>
      <c r="F68" s="107">
        <v>0</v>
      </c>
      <c r="G68" s="108">
        <v>0</v>
      </c>
      <c r="H68" s="108">
        <v>0</v>
      </c>
      <c r="I68" s="108">
        <v>37065562</v>
      </c>
      <c r="J68" s="108">
        <v>0</v>
      </c>
      <c r="K68" s="108">
        <v>37065562</v>
      </c>
      <c r="L68" s="108">
        <v>0</v>
      </c>
      <c r="M68" s="108">
        <v>37065562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8">
        <v>0</v>
      </c>
      <c r="T68" s="108">
        <v>0</v>
      </c>
      <c r="U68" s="108">
        <v>0</v>
      </c>
      <c r="V68" s="108">
        <v>0</v>
      </c>
      <c r="W68" s="108">
        <v>0</v>
      </c>
      <c r="X68" s="108">
        <v>0</v>
      </c>
      <c r="Y68" s="108">
        <v>0</v>
      </c>
      <c r="Z68" s="109">
        <v>0</v>
      </c>
      <c r="AC68" s="111" t="s">
        <v>313</v>
      </c>
      <c r="AD68" s="79" t="b">
        <f t="shared" si="0"/>
        <v>1</v>
      </c>
    </row>
    <row r="69" spans="1:30" ht="19.95" customHeight="1" x14ac:dyDescent="0.3">
      <c r="A69" s="81" t="s">
        <v>202</v>
      </c>
      <c r="B69" s="81" t="s">
        <v>95</v>
      </c>
      <c r="C69" s="81" t="s">
        <v>53</v>
      </c>
      <c r="D69" s="81" t="s">
        <v>287</v>
      </c>
      <c r="E69" s="82" t="s">
        <v>288</v>
      </c>
      <c r="F69" s="89">
        <v>1055000000</v>
      </c>
      <c r="G69" s="90">
        <v>0</v>
      </c>
      <c r="H69" s="90">
        <v>0</v>
      </c>
      <c r="I69" s="90">
        <v>1200000000</v>
      </c>
      <c r="J69" s="90">
        <v>0</v>
      </c>
      <c r="K69" s="90">
        <v>2255000000</v>
      </c>
      <c r="L69" s="90">
        <v>2255000000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90">
        <v>0</v>
      </c>
      <c r="Y69" s="90">
        <v>0</v>
      </c>
      <c r="Z69" s="91">
        <v>0</v>
      </c>
      <c r="AC69" s="87" t="s">
        <v>202</v>
      </c>
      <c r="AD69" s="79" t="b">
        <f t="shared" ref="AD69:AD89" si="1">AC69=A69</f>
        <v>1</v>
      </c>
    </row>
    <row r="70" spans="1:30" ht="19.95" customHeight="1" x14ac:dyDescent="0.3">
      <c r="A70" s="81" t="s">
        <v>208</v>
      </c>
      <c r="B70" s="81" t="s">
        <v>56</v>
      </c>
      <c r="C70" s="81" t="s">
        <v>53</v>
      </c>
      <c r="D70" s="81" t="s">
        <v>287</v>
      </c>
      <c r="E70" s="82" t="s">
        <v>288</v>
      </c>
      <c r="F70" s="89">
        <v>15000000</v>
      </c>
      <c r="G70" s="90">
        <v>0</v>
      </c>
      <c r="H70" s="90">
        <v>0</v>
      </c>
      <c r="I70" s="90">
        <v>0</v>
      </c>
      <c r="J70" s="90">
        <v>0</v>
      </c>
      <c r="K70" s="90">
        <v>15000000</v>
      </c>
      <c r="L70" s="90">
        <v>0</v>
      </c>
      <c r="M70" s="90">
        <v>15000000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1">
        <v>0</v>
      </c>
      <c r="AC70" s="87" t="s">
        <v>208</v>
      </c>
      <c r="AD70" s="79" t="b">
        <f t="shared" si="1"/>
        <v>1</v>
      </c>
    </row>
    <row r="71" spans="1:30" ht="19.95" customHeight="1" x14ac:dyDescent="0.3">
      <c r="A71" s="81" t="s">
        <v>206</v>
      </c>
      <c r="B71" s="81" t="s">
        <v>97</v>
      </c>
      <c r="C71" s="81" t="s">
        <v>53</v>
      </c>
      <c r="D71" s="81" t="s">
        <v>287</v>
      </c>
      <c r="E71" s="82" t="s">
        <v>288</v>
      </c>
      <c r="F71" s="89">
        <v>15000000</v>
      </c>
      <c r="G71" s="90">
        <v>0</v>
      </c>
      <c r="H71" s="90">
        <v>0</v>
      </c>
      <c r="I71" s="90">
        <v>0</v>
      </c>
      <c r="J71" s="90">
        <v>0</v>
      </c>
      <c r="K71" s="90">
        <v>15000000</v>
      </c>
      <c r="L71" s="90">
        <v>15000000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0</v>
      </c>
      <c r="Y71" s="90">
        <v>0</v>
      </c>
      <c r="Z71" s="91">
        <v>0</v>
      </c>
      <c r="AC71" s="87" t="s">
        <v>206</v>
      </c>
      <c r="AD71" s="79" t="b">
        <f t="shared" si="1"/>
        <v>1</v>
      </c>
    </row>
    <row r="72" spans="1:30" s="110" customFormat="1" ht="19.95" customHeight="1" x14ac:dyDescent="0.3">
      <c r="A72" s="105" t="s">
        <v>210</v>
      </c>
      <c r="B72" s="105" t="s">
        <v>100</v>
      </c>
      <c r="C72" s="105" t="s">
        <v>261</v>
      </c>
      <c r="D72" s="105" t="s">
        <v>287</v>
      </c>
      <c r="E72" s="106" t="s">
        <v>289</v>
      </c>
      <c r="F72" s="107">
        <v>263000000</v>
      </c>
      <c r="G72" s="108">
        <v>0</v>
      </c>
      <c r="H72" s="108">
        <v>0</v>
      </c>
      <c r="I72" s="108">
        <v>0</v>
      </c>
      <c r="J72" s="108">
        <v>0</v>
      </c>
      <c r="K72" s="108">
        <v>263000000</v>
      </c>
      <c r="L72" s="108">
        <v>0</v>
      </c>
      <c r="M72" s="108">
        <v>263000000</v>
      </c>
      <c r="N72" s="108">
        <v>0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8">
        <v>0</v>
      </c>
      <c r="V72" s="108">
        <v>0</v>
      </c>
      <c r="W72" s="108">
        <v>0</v>
      </c>
      <c r="X72" s="108">
        <v>0</v>
      </c>
      <c r="Y72" s="108">
        <v>0</v>
      </c>
      <c r="Z72" s="109">
        <v>0</v>
      </c>
      <c r="AC72" s="111" t="s">
        <v>210</v>
      </c>
      <c r="AD72" s="79" t="b">
        <f t="shared" si="1"/>
        <v>1</v>
      </c>
    </row>
    <row r="73" spans="1:30" ht="19.95" customHeight="1" x14ac:dyDescent="0.3">
      <c r="A73" s="81" t="s">
        <v>213</v>
      </c>
      <c r="B73" s="81" t="s">
        <v>57</v>
      </c>
      <c r="C73" s="81" t="s">
        <v>53</v>
      </c>
      <c r="D73" s="81" t="s">
        <v>287</v>
      </c>
      <c r="E73" s="82" t="s">
        <v>288</v>
      </c>
      <c r="F73" s="89">
        <v>1000000</v>
      </c>
      <c r="G73" s="90">
        <v>0</v>
      </c>
      <c r="H73" s="90">
        <v>0</v>
      </c>
      <c r="I73" s="90">
        <v>0</v>
      </c>
      <c r="J73" s="90">
        <v>0</v>
      </c>
      <c r="K73" s="90">
        <v>1000000</v>
      </c>
      <c r="L73" s="90">
        <v>0</v>
      </c>
      <c r="M73" s="90">
        <v>1000000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1">
        <v>0</v>
      </c>
      <c r="AC73" s="87" t="s">
        <v>213</v>
      </c>
      <c r="AD73" s="79" t="b">
        <f t="shared" si="1"/>
        <v>1</v>
      </c>
    </row>
    <row r="74" spans="1:30" ht="19.95" customHeight="1" x14ac:dyDescent="0.3">
      <c r="A74" s="81" t="s">
        <v>215</v>
      </c>
      <c r="B74" s="81" t="s">
        <v>58</v>
      </c>
      <c r="C74" s="81" t="s">
        <v>53</v>
      </c>
      <c r="D74" s="81" t="s">
        <v>287</v>
      </c>
      <c r="E74" s="82" t="s">
        <v>288</v>
      </c>
      <c r="F74" s="89">
        <v>53000000</v>
      </c>
      <c r="G74" s="90">
        <v>0</v>
      </c>
      <c r="H74" s="90">
        <v>0</v>
      </c>
      <c r="I74" s="90">
        <v>0</v>
      </c>
      <c r="J74" s="90">
        <v>140000</v>
      </c>
      <c r="K74" s="90">
        <v>52860000</v>
      </c>
      <c r="L74" s="90">
        <v>0</v>
      </c>
      <c r="M74" s="90">
        <v>52860000</v>
      </c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1">
        <v>0</v>
      </c>
      <c r="AC74" s="87" t="s">
        <v>215</v>
      </c>
      <c r="AD74" s="79" t="b">
        <f t="shared" si="1"/>
        <v>1</v>
      </c>
    </row>
    <row r="75" spans="1:30" ht="19.95" customHeight="1" x14ac:dyDescent="0.3">
      <c r="A75" s="81" t="s">
        <v>216</v>
      </c>
      <c r="B75" s="81" t="s">
        <v>65</v>
      </c>
      <c r="C75" s="81" t="s">
        <v>53</v>
      </c>
      <c r="D75" s="81" t="s">
        <v>287</v>
      </c>
      <c r="E75" s="82" t="s">
        <v>288</v>
      </c>
      <c r="F75" s="89">
        <v>0</v>
      </c>
      <c r="G75" s="90">
        <v>0</v>
      </c>
      <c r="H75" s="90">
        <v>0</v>
      </c>
      <c r="I75" s="90">
        <v>140000</v>
      </c>
      <c r="J75" s="90">
        <v>0</v>
      </c>
      <c r="K75" s="90">
        <v>140000</v>
      </c>
      <c r="L75" s="90">
        <v>0</v>
      </c>
      <c r="M75" s="90">
        <v>140000</v>
      </c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1">
        <v>0</v>
      </c>
      <c r="AC75" s="87" t="s">
        <v>216</v>
      </c>
      <c r="AD75" s="79" t="b">
        <f t="shared" si="1"/>
        <v>1</v>
      </c>
    </row>
    <row r="76" spans="1:30" ht="19.95" customHeight="1" x14ac:dyDescent="0.3">
      <c r="A76" s="81" t="s">
        <v>211</v>
      </c>
      <c r="B76" s="81" t="s">
        <v>101</v>
      </c>
      <c r="C76" s="81" t="s">
        <v>53</v>
      </c>
      <c r="D76" s="81" t="s">
        <v>287</v>
      </c>
      <c r="E76" s="82" t="s">
        <v>288</v>
      </c>
      <c r="F76" s="89">
        <v>54000000</v>
      </c>
      <c r="G76" s="90">
        <v>0</v>
      </c>
      <c r="H76" s="90">
        <v>0</v>
      </c>
      <c r="I76" s="90">
        <v>0</v>
      </c>
      <c r="J76" s="90">
        <v>0</v>
      </c>
      <c r="K76" s="90">
        <v>54000000</v>
      </c>
      <c r="L76" s="90">
        <v>54000000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1">
        <v>0</v>
      </c>
      <c r="AC76" s="87" t="s">
        <v>211</v>
      </c>
      <c r="AD76" s="79" t="b">
        <f t="shared" si="1"/>
        <v>1</v>
      </c>
    </row>
    <row r="77" spans="1:30" ht="19.95" customHeight="1" x14ac:dyDescent="0.3">
      <c r="A77" s="81" t="s">
        <v>220</v>
      </c>
      <c r="B77" s="81" t="s">
        <v>106</v>
      </c>
      <c r="C77" s="81" t="s">
        <v>53</v>
      </c>
      <c r="D77" s="81" t="s">
        <v>287</v>
      </c>
      <c r="E77" s="82" t="s">
        <v>288</v>
      </c>
      <c r="F77" s="89">
        <v>1500000000</v>
      </c>
      <c r="G77" s="90">
        <v>0</v>
      </c>
      <c r="H77" s="90">
        <v>0</v>
      </c>
      <c r="I77" s="90">
        <v>0</v>
      </c>
      <c r="J77" s="90">
        <v>0</v>
      </c>
      <c r="K77" s="90">
        <v>1500000000</v>
      </c>
      <c r="L77" s="90">
        <v>1500000000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1">
        <v>0</v>
      </c>
      <c r="AC77" s="87" t="s">
        <v>220</v>
      </c>
      <c r="AD77" s="79" t="b">
        <f t="shared" si="1"/>
        <v>1</v>
      </c>
    </row>
    <row r="78" spans="1:30" ht="19.95" customHeight="1" x14ac:dyDescent="0.3">
      <c r="A78" s="81" t="s">
        <v>223</v>
      </c>
      <c r="B78" s="81" t="s">
        <v>110</v>
      </c>
      <c r="C78" s="81" t="s">
        <v>53</v>
      </c>
      <c r="D78" s="81" t="s">
        <v>287</v>
      </c>
      <c r="E78" s="82" t="s">
        <v>288</v>
      </c>
      <c r="F78" s="89">
        <v>207691131</v>
      </c>
      <c r="G78" s="90">
        <v>0</v>
      </c>
      <c r="H78" s="90">
        <v>0</v>
      </c>
      <c r="I78" s="90">
        <v>0</v>
      </c>
      <c r="J78" s="90">
        <v>0</v>
      </c>
      <c r="K78" s="90">
        <v>207691131</v>
      </c>
      <c r="L78" s="90">
        <v>0</v>
      </c>
      <c r="M78" s="90">
        <v>207691131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1">
        <v>0</v>
      </c>
      <c r="AC78" s="87" t="s">
        <v>223</v>
      </c>
      <c r="AD78" s="79" t="b">
        <f t="shared" si="1"/>
        <v>1</v>
      </c>
    </row>
    <row r="79" spans="1:30" ht="19.95" customHeight="1" x14ac:dyDescent="0.3">
      <c r="A79" s="81" t="s">
        <v>224</v>
      </c>
      <c r="B79" s="81" t="s">
        <v>111</v>
      </c>
      <c r="C79" s="81" t="s">
        <v>53</v>
      </c>
      <c r="D79" s="81" t="s">
        <v>287</v>
      </c>
      <c r="E79" s="82" t="s">
        <v>288</v>
      </c>
      <c r="F79" s="89">
        <v>1292308869</v>
      </c>
      <c r="G79" s="90">
        <v>0</v>
      </c>
      <c r="H79" s="90">
        <v>0</v>
      </c>
      <c r="I79" s="90">
        <v>0</v>
      </c>
      <c r="J79" s="90">
        <v>0</v>
      </c>
      <c r="K79" s="90">
        <v>1292308869</v>
      </c>
      <c r="L79" s="90">
        <v>0</v>
      </c>
      <c r="M79" s="90">
        <v>1292308869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1">
        <v>0</v>
      </c>
      <c r="AC79" s="87" t="s">
        <v>224</v>
      </c>
      <c r="AD79" s="79" t="b">
        <f t="shared" si="1"/>
        <v>1</v>
      </c>
    </row>
    <row r="80" spans="1:30" ht="19.95" customHeight="1" x14ac:dyDescent="0.3">
      <c r="A80" s="81" t="s">
        <v>227</v>
      </c>
      <c r="B80" s="81" t="s">
        <v>106</v>
      </c>
      <c r="C80" s="81" t="s">
        <v>53</v>
      </c>
      <c r="D80" s="81" t="s">
        <v>287</v>
      </c>
      <c r="E80" s="82" t="s">
        <v>288</v>
      </c>
      <c r="F80" s="89">
        <v>57000000000</v>
      </c>
      <c r="G80" s="90">
        <v>0</v>
      </c>
      <c r="H80" s="90">
        <v>0</v>
      </c>
      <c r="I80" s="90">
        <v>0</v>
      </c>
      <c r="J80" s="90">
        <v>0</v>
      </c>
      <c r="K80" s="90">
        <v>57000000000</v>
      </c>
      <c r="L80" s="90">
        <v>57000000000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0">
        <v>0</v>
      </c>
      <c r="S80" s="90">
        <v>0</v>
      </c>
      <c r="T80" s="90">
        <v>0</v>
      </c>
      <c r="U80" s="90">
        <v>0</v>
      </c>
      <c r="V80" s="90">
        <v>0</v>
      </c>
      <c r="W80" s="90">
        <v>0</v>
      </c>
      <c r="X80" s="90">
        <v>0</v>
      </c>
      <c r="Y80" s="90">
        <v>0</v>
      </c>
      <c r="Z80" s="91">
        <v>0</v>
      </c>
      <c r="AC80" s="87" t="s">
        <v>227</v>
      </c>
      <c r="AD80" s="79" t="b">
        <f t="shared" si="1"/>
        <v>1</v>
      </c>
    </row>
    <row r="81" spans="1:30" ht="19.95" customHeight="1" x14ac:dyDescent="0.3">
      <c r="A81" s="81" t="s">
        <v>228</v>
      </c>
      <c r="B81" s="81" t="s">
        <v>60</v>
      </c>
      <c r="C81" s="81" t="s">
        <v>53</v>
      </c>
      <c r="D81" s="81" t="s">
        <v>287</v>
      </c>
      <c r="E81" s="82" t="s">
        <v>288</v>
      </c>
      <c r="F81" s="89">
        <v>57000000000</v>
      </c>
      <c r="G81" s="90">
        <v>0</v>
      </c>
      <c r="H81" s="90">
        <v>0</v>
      </c>
      <c r="I81" s="90">
        <v>0</v>
      </c>
      <c r="J81" s="90">
        <v>0</v>
      </c>
      <c r="K81" s="90">
        <v>57000000000</v>
      </c>
      <c r="L81" s="90">
        <v>0</v>
      </c>
      <c r="M81" s="90">
        <v>57000000000</v>
      </c>
      <c r="N81" s="90">
        <v>0</v>
      </c>
      <c r="O81" s="90">
        <v>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1">
        <v>0</v>
      </c>
      <c r="AC81" s="87" t="s">
        <v>228</v>
      </c>
      <c r="AD81" s="79" t="b">
        <f t="shared" si="1"/>
        <v>1</v>
      </c>
    </row>
    <row r="82" spans="1:30" ht="19.95" customHeight="1" x14ac:dyDescent="0.3">
      <c r="A82" s="81" t="s">
        <v>306</v>
      </c>
      <c r="B82" s="81" t="s">
        <v>307</v>
      </c>
      <c r="C82" s="81" t="s">
        <v>53</v>
      </c>
      <c r="D82" s="81" t="s">
        <v>287</v>
      </c>
      <c r="E82" s="82" t="s">
        <v>288</v>
      </c>
      <c r="F82" s="89">
        <v>0</v>
      </c>
      <c r="G82" s="90">
        <v>3159897938</v>
      </c>
      <c r="H82" s="90">
        <v>0</v>
      </c>
      <c r="I82" s="90">
        <v>0</v>
      </c>
      <c r="J82" s="90">
        <v>0</v>
      </c>
      <c r="K82" s="90">
        <v>3159897938</v>
      </c>
      <c r="L82" s="90">
        <v>3159897938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1">
        <v>0</v>
      </c>
      <c r="AC82" s="87" t="s">
        <v>306</v>
      </c>
      <c r="AD82" s="79" t="b">
        <f t="shared" si="1"/>
        <v>1</v>
      </c>
    </row>
    <row r="83" spans="1:30" ht="19.95" customHeight="1" x14ac:dyDescent="0.3">
      <c r="A83" s="81" t="s">
        <v>310</v>
      </c>
      <c r="B83" s="81" t="s">
        <v>60</v>
      </c>
      <c r="C83" s="81" t="s">
        <v>53</v>
      </c>
      <c r="D83" s="81" t="s">
        <v>287</v>
      </c>
      <c r="E83" s="82" t="s">
        <v>288</v>
      </c>
      <c r="F83" s="89">
        <v>3159897938</v>
      </c>
      <c r="G83" s="90">
        <v>0</v>
      </c>
      <c r="H83" s="90">
        <v>0</v>
      </c>
      <c r="I83" s="90">
        <v>0</v>
      </c>
      <c r="J83" s="90">
        <v>0</v>
      </c>
      <c r="K83" s="90">
        <v>3159897938</v>
      </c>
      <c r="L83" s="90">
        <v>0</v>
      </c>
      <c r="M83" s="90">
        <v>3159897938</v>
      </c>
      <c r="N83" s="90">
        <v>0</v>
      </c>
      <c r="O83" s="90">
        <v>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1">
        <v>0</v>
      </c>
      <c r="AC83" s="87" t="s">
        <v>310</v>
      </c>
      <c r="AD83" s="79" t="b">
        <f t="shared" si="1"/>
        <v>1</v>
      </c>
    </row>
    <row r="84" spans="1:30" ht="19.95" customHeight="1" x14ac:dyDescent="0.3">
      <c r="A84" s="81" t="s">
        <v>230</v>
      </c>
      <c r="B84" s="81" t="s">
        <v>247</v>
      </c>
      <c r="C84" s="81" t="s">
        <v>53</v>
      </c>
      <c r="D84" s="81" t="s">
        <v>287</v>
      </c>
      <c r="E84" s="82" t="s">
        <v>288</v>
      </c>
      <c r="F84" s="89">
        <v>5000000000</v>
      </c>
      <c r="G84" s="90">
        <v>0</v>
      </c>
      <c r="H84" s="90">
        <v>0</v>
      </c>
      <c r="I84" s="90">
        <v>0</v>
      </c>
      <c r="J84" s="90">
        <v>0</v>
      </c>
      <c r="K84" s="90">
        <v>5000000000</v>
      </c>
      <c r="L84" s="90">
        <v>5000000000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1">
        <v>0</v>
      </c>
      <c r="AC84" s="87" t="s">
        <v>230</v>
      </c>
      <c r="AD84" s="79" t="b">
        <f t="shared" si="1"/>
        <v>1</v>
      </c>
    </row>
    <row r="85" spans="1:30" ht="19.95" customHeight="1" x14ac:dyDescent="0.3">
      <c r="A85" s="81" t="s">
        <v>233</v>
      </c>
      <c r="B85" s="81" t="s">
        <v>249</v>
      </c>
      <c r="C85" s="81" t="s">
        <v>53</v>
      </c>
      <c r="D85" s="81" t="s">
        <v>287</v>
      </c>
      <c r="E85" s="82" t="s">
        <v>288</v>
      </c>
      <c r="F85" s="89">
        <v>1324000000</v>
      </c>
      <c r="G85" s="90">
        <v>0</v>
      </c>
      <c r="H85" s="90">
        <v>0</v>
      </c>
      <c r="I85" s="90">
        <v>0</v>
      </c>
      <c r="J85" s="90">
        <v>0</v>
      </c>
      <c r="K85" s="90">
        <v>1324000000</v>
      </c>
      <c r="L85" s="90">
        <v>0</v>
      </c>
      <c r="M85" s="90">
        <v>1324000000</v>
      </c>
      <c r="N85" s="90">
        <v>0</v>
      </c>
      <c r="O85" s="90">
        <v>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1">
        <v>0</v>
      </c>
      <c r="AC85" s="87" t="s">
        <v>233</v>
      </c>
      <c r="AD85" s="79" t="b">
        <f t="shared" si="1"/>
        <v>1</v>
      </c>
    </row>
    <row r="86" spans="1:30" ht="19.95" customHeight="1" x14ac:dyDescent="0.3">
      <c r="A86" s="81" t="s">
        <v>234</v>
      </c>
      <c r="B86" s="81" t="s">
        <v>250</v>
      </c>
      <c r="C86" s="81" t="s">
        <v>53</v>
      </c>
      <c r="D86" s="81" t="s">
        <v>287</v>
      </c>
      <c r="E86" s="82" t="s">
        <v>288</v>
      </c>
      <c r="F86" s="89">
        <v>3676000000</v>
      </c>
      <c r="G86" s="90">
        <v>0</v>
      </c>
      <c r="H86" s="90">
        <v>0</v>
      </c>
      <c r="I86" s="90">
        <v>0</v>
      </c>
      <c r="J86" s="90">
        <v>0</v>
      </c>
      <c r="K86" s="90">
        <v>3676000000</v>
      </c>
      <c r="L86" s="90">
        <v>0</v>
      </c>
      <c r="M86" s="90">
        <v>3676000000</v>
      </c>
      <c r="N86" s="90">
        <v>0</v>
      </c>
      <c r="O86" s="90">
        <v>0</v>
      </c>
      <c r="P86" s="90">
        <v>0</v>
      </c>
      <c r="Q86" s="90">
        <v>0</v>
      </c>
      <c r="R86" s="90">
        <v>0</v>
      </c>
      <c r="S86" s="90">
        <v>0</v>
      </c>
      <c r="T86" s="90">
        <v>0</v>
      </c>
      <c r="U86" s="90">
        <v>0</v>
      </c>
      <c r="V86" s="90">
        <v>0</v>
      </c>
      <c r="W86" s="90">
        <v>0</v>
      </c>
      <c r="X86" s="90">
        <v>0</v>
      </c>
      <c r="Y86" s="90">
        <v>0</v>
      </c>
      <c r="Z86" s="91">
        <v>0</v>
      </c>
      <c r="AC86" s="87" t="s">
        <v>234</v>
      </c>
      <c r="AD86" s="79" t="b">
        <f t="shared" si="1"/>
        <v>1</v>
      </c>
    </row>
    <row r="87" spans="1:30" ht="19.95" customHeight="1" x14ac:dyDescent="0.3">
      <c r="A87" s="81" t="s">
        <v>238</v>
      </c>
      <c r="B87" s="81" t="s">
        <v>114</v>
      </c>
      <c r="C87" s="81" t="s">
        <v>53</v>
      </c>
      <c r="D87" s="81" t="s">
        <v>287</v>
      </c>
      <c r="E87" s="82" t="s">
        <v>288</v>
      </c>
      <c r="F87" s="89">
        <v>1500000000</v>
      </c>
      <c r="G87" s="90">
        <v>0</v>
      </c>
      <c r="H87" s="90">
        <v>0</v>
      </c>
      <c r="I87" s="90">
        <v>0</v>
      </c>
      <c r="J87" s="90">
        <v>0</v>
      </c>
      <c r="K87" s="90">
        <v>1500000000</v>
      </c>
      <c r="L87" s="90">
        <v>1500000000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1">
        <v>0</v>
      </c>
      <c r="AC87" s="87" t="s">
        <v>238</v>
      </c>
      <c r="AD87" s="79" t="b">
        <f t="shared" si="1"/>
        <v>1</v>
      </c>
    </row>
    <row r="88" spans="1:30" ht="19.95" customHeight="1" x14ac:dyDescent="0.3">
      <c r="A88" s="81" t="s">
        <v>241</v>
      </c>
      <c r="B88" s="81" t="s">
        <v>62</v>
      </c>
      <c r="C88" s="81" t="s">
        <v>53</v>
      </c>
      <c r="D88" s="81" t="s">
        <v>287</v>
      </c>
      <c r="E88" s="82" t="s">
        <v>288</v>
      </c>
      <c r="F88" s="89">
        <v>25000000</v>
      </c>
      <c r="G88" s="90">
        <v>0</v>
      </c>
      <c r="H88" s="90">
        <v>0</v>
      </c>
      <c r="I88" s="90">
        <v>0</v>
      </c>
      <c r="J88" s="90">
        <v>0</v>
      </c>
      <c r="K88" s="90">
        <v>25000000</v>
      </c>
      <c r="L88" s="90">
        <v>0</v>
      </c>
      <c r="M88" s="90">
        <v>25000000</v>
      </c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1">
        <v>0</v>
      </c>
      <c r="AC88" s="87" t="s">
        <v>241</v>
      </c>
      <c r="AD88" s="79" t="b">
        <f t="shared" si="1"/>
        <v>1</v>
      </c>
    </row>
    <row r="89" spans="1:30" ht="19.95" customHeight="1" thickBot="1" x14ac:dyDescent="0.35">
      <c r="A89" s="81" t="s">
        <v>242</v>
      </c>
      <c r="B89" s="81" t="s">
        <v>63</v>
      </c>
      <c r="C89" s="81" t="s">
        <v>53</v>
      </c>
      <c r="D89" s="81" t="s">
        <v>287</v>
      </c>
      <c r="E89" s="82" t="s">
        <v>288</v>
      </c>
      <c r="F89" s="92">
        <v>1475000000</v>
      </c>
      <c r="G89" s="93">
        <v>0</v>
      </c>
      <c r="H89" s="93">
        <v>0</v>
      </c>
      <c r="I89" s="93">
        <v>0</v>
      </c>
      <c r="J89" s="93">
        <v>0</v>
      </c>
      <c r="K89" s="93">
        <v>1475000000</v>
      </c>
      <c r="L89" s="93">
        <v>0</v>
      </c>
      <c r="M89" s="93">
        <v>1475000000</v>
      </c>
      <c r="N89" s="93">
        <v>0</v>
      </c>
      <c r="O89" s="93">
        <v>0</v>
      </c>
      <c r="P89" s="93">
        <v>0</v>
      </c>
      <c r="Q89" s="93">
        <v>0</v>
      </c>
      <c r="R89" s="93">
        <v>0</v>
      </c>
      <c r="S89" s="93">
        <v>0</v>
      </c>
      <c r="T89" s="93">
        <v>0</v>
      </c>
      <c r="U89" s="93">
        <v>0</v>
      </c>
      <c r="V89" s="93">
        <v>0</v>
      </c>
      <c r="W89" s="93">
        <v>0</v>
      </c>
      <c r="X89" s="93">
        <v>0</v>
      </c>
      <c r="Y89" s="93">
        <v>0</v>
      </c>
      <c r="Z89" s="94">
        <v>0</v>
      </c>
      <c r="AC89" s="88" t="s">
        <v>242</v>
      </c>
      <c r="AD89" s="79" t="b">
        <f t="shared" si="1"/>
        <v>1</v>
      </c>
    </row>
    <row r="90" spans="1:30" ht="19.95" customHeight="1" x14ac:dyDescent="0.3">
      <c r="AC90" s="79"/>
    </row>
    <row r="91" spans="1:30" ht="19.95" customHeight="1" x14ac:dyDescent="0.3">
      <c r="AC91" s="79"/>
    </row>
    <row r="93" spans="1:30" ht="19.95" customHeight="1" thickBot="1" x14ac:dyDescent="0.35"/>
    <row r="94" spans="1:30" ht="19.95" customHeight="1" thickBot="1" x14ac:dyDescent="0.35">
      <c r="B94" s="141" t="s">
        <v>294</v>
      </c>
      <c r="C94" s="142"/>
      <c r="D94" s="143"/>
    </row>
    <row r="95" spans="1:30" ht="19.95" customHeight="1" x14ac:dyDescent="0.3">
      <c r="B95" s="137" t="s">
        <v>292</v>
      </c>
      <c r="C95" s="138"/>
      <c r="D95" s="61">
        <f>COUNTIF(D2:D92,"Nación")</f>
        <v>88</v>
      </c>
    </row>
    <row r="96" spans="1:30" ht="19.95" customHeight="1" thickBot="1" x14ac:dyDescent="0.35">
      <c r="B96" s="139" t="s">
        <v>293</v>
      </c>
      <c r="C96" s="140"/>
      <c r="D96" s="62">
        <v>88</v>
      </c>
    </row>
    <row r="97" spans="2:4" ht="19.95" customHeight="1" thickBot="1" x14ac:dyDescent="0.35">
      <c r="B97" s="141" t="s">
        <v>260</v>
      </c>
      <c r="C97" s="142"/>
      <c r="D97" s="84" t="b">
        <f>D95=D96</f>
        <v>1</v>
      </c>
    </row>
    <row r="99" spans="2:4" ht="19.95" customHeight="1" x14ac:dyDescent="0.3">
      <c r="B99" s="80"/>
    </row>
  </sheetData>
  <mergeCells count="4">
    <mergeCell ref="B95:C95"/>
    <mergeCell ref="B96:C96"/>
    <mergeCell ref="B97:C97"/>
    <mergeCell ref="B94:D94"/>
  </mergeCells>
  <conditionalFormatting sqref="D97">
    <cfRule type="cellIs" dxfId="2" priority="3" operator="equal">
      <formula>TRUE</formula>
    </cfRule>
  </conditionalFormatting>
  <conditionalFormatting sqref="AD2:AD89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A945-26AA-4014-8BF1-FD50894C53BE}">
  <dimension ref="B1:C12"/>
  <sheetViews>
    <sheetView workbookViewId="0">
      <selection activeCell="C8" sqref="C8"/>
    </sheetView>
  </sheetViews>
  <sheetFormatPr baseColWidth="10" defaultRowHeight="30" customHeight="1" x14ac:dyDescent="0.3"/>
  <cols>
    <col min="3" max="3" width="101.33203125" customWidth="1"/>
  </cols>
  <sheetData>
    <row r="1" spans="2:3" ht="30" customHeight="1" thickBot="1" x14ac:dyDescent="0.35"/>
    <row r="2" spans="2:3" ht="30" customHeight="1" thickBot="1" x14ac:dyDescent="0.35">
      <c r="B2" s="144" t="s">
        <v>297</v>
      </c>
      <c r="C2" s="145"/>
    </row>
    <row r="3" spans="2:3" ht="30" customHeight="1" x14ac:dyDescent="0.3">
      <c r="B3" s="113">
        <v>1</v>
      </c>
      <c r="C3" s="65" t="s">
        <v>295</v>
      </c>
    </row>
    <row r="4" spans="2:3" ht="30" customHeight="1" x14ac:dyDescent="0.3">
      <c r="B4" s="114">
        <v>2</v>
      </c>
      <c r="C4" s="63" t="s">
        <v>296</v>
      </c>
    </row>
    <row r="5" spans="2:3" ht="30" customHeight="1" x14ac:dyDescent="0.3">
      <c r="B5" s="114">
        <v>3</v>
      </c>
      <c r="C5" s="63" t="s">
        <v>304</v>
      </c>
    </row>
    <row r="6" spans="2:3" ht="30" customHeight="1" x14ac:dyDescent="0.3">
      <c r="B6" s="114">
        <v>4</v>
      </c>
      <c r="C6" s="63" t="s">
        <v>305</v>
      </c>
    </row>
    <row r="7" spans="2:3" ht="30" customHeight="1" x14ac:dyDescent="0.3">
      <c r="B7" s="114">
        <v>5</v>
      </c>
      <c r="C7" s="63" t="s">
        <v>298</v>
      </c>
    </row>
    <row r="8" spans="2:3" ht="30" customHeight="1" x14ac:dyDescent="0.3">
      <c r="B8" s="114">
        <v>5</v>
      </c>
      <c r="C8" s="63" t="s">
        <v>308</v>
      </c>
    </row>
    <row r="9" spans="2:3" ht="30" customHeight="1" x14ac:dyDescent="0.3">
      <c r="B9" s="114">
        <v>6</v>
      </c>
      <c r="C9" s="63" t="s">
        <v>299</v>
      </c>
    </row>
    <row r="10" spans="2:3" ht="30" customHeight="1" x14ac:dyDescent="0.3">
      <c r="B10" s="114">
        <v>7</v>
      </c>
      <c r="C10" s="63" t="s">
        <v>300</v>
      </c>
    </row>
    <row r="11" spans="2:3" ht="30" customHeight="1" x14ac:dyDescent="0.3">
      <c r="B11" s="114">
        <v>8</v>
      </c>
      <c r="C11" s="63" t="s">
        <v>301</v>
      </c>
    </row>
    <row r="12" spans="2:3" ht="30" customHeight="1" thickBot="1" x14ac:dyDescent="0.35">
      <c r="B12" s="115">
        <v>9</v>
      </c>
      <c r="C12" s="64" t="s">
        <v>309</v>
      </c>
    </row>
  </sheetData>
  <sheetProtection algorithmName="SHA-512" hashValue="caKErh4Z/U+tpMhZ7bkVLwHanRUYvmcAVin1kmWXUeY87Rsj5qamZel6xoNf+6slrG41MfXv7jJdG/y8yq8V5w==" saltValue="00gf40qnrWkkYGRfh+eo/g==" spinCount="100000" sheet="1" objects="1" scenarios="1"/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 TRABAJO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2025-12-01T23:42:06Z</dcterms:modified>
</cp:coreProperties>
</file>