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9933A3FB-6830-474B-8C29-870A3D095A1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JECUCION ENERO 2024" sheetId="2" state="hidden" r:id="rId1"/>
    <sheet name="EJECUCION AGOSTO 2025 " sheetId="3" r:id="rId2"/>
  </sheets>
  <definedNames>
    <definedName name="_xlnm.Print_Area" localSheetId="1">'EJECUCION AGOSTO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L16" i="3"/>
  <c r="J16" i="3"/>
  <c r="L9" i="3"/>
  <c r="J9" i="3"/>
  <c r="G9" i="3"/>
  <c r="E9" i="3"/>
  <c r="E19" i="3" s="1"/>
  <c r="G16" i="3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L19" i="3" l="1"/>
  <c r="M19" i="3" s="1"/>
  <c r="J19" i="3"/>
  <c r="K19" i="3" s="1"/>
  <c r="G19" i="3"/>
  <c r="H19" i="3" s="1"/>
  <c r="H9" i="3"/>
  <c r="K16" i="3"/>
  <c r="K9" i="3"/>
  <c r="M16" i="3"/>
  <c r="M9" i="3"/>
  <c r="F19" i="3"/>
  <c r="F16" i="3"/>
  <c r="F9" i="3"/>
  <c r="I16" i="3"/>
  <c r="I9" i="3"/>
  <c r="I19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<sst xmlns="http://schemas.openxmlformats.org/spreadsheetml/2006/main" count="93" uniqueCount="42">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</sst>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165" fontId="18" fillId="2" borderId="1" xfId="0" applyNumberFormat="1" applyFont="1" applyFill="1" applyBorder="1" applyAlignment="1">
      <alignment horizontal="center" vertical="center" wrapText="1" readingOrder="1"/>
    </xf>
    <xf numFmtId="165" fontId="18" fillId="2" borderId="6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2" t="s">
        <v>33</v>
      </c>
      <c r="B6" s="62"/>
      <c r="C6" s="6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3" t="s">
        <v>34</v>
      </c>
      <c r="E21" s="64"/>
      <c r="F21" s="64"/>
      <c r="G21" s="64"/>
      <c r="H21" s="64"/>
      <c r="I21" s="64"/>
      <c r="J21" s="64"/>
      <c r="K21" s="64"/>
      <c r="L21" s="64"/>
    </row>
    <row r="22" spans="1:46" s="1" customFormat="1" ht="17.25" hidden="1" customHeight="1" x14ac:dyDescent="0.25">
      <c r="D22" s="64"/>
      <c r="E22" s="64"/>
      <c r="F22" s="64"/>
      <c r="G22" s="64"/>
      <c r="H22" s="64"/>
      <c r="I22" s="64"/>
      <c r="J22" s="64"/>
      <c r="K22" s="64"/>
      <c r="L22" s="64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1" zoomScale="110" zoomScaleNormal="110" workbookViewId="0">
      <selection activeCell="D6" sqref="D6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65" t="s">
        <v>35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4030000000</v>
      </c>
      <c r="F9" s="53">
        <f t="shared" ref="F9:I9" ca="1" si="0">SUM(F10:F17)</f>
        <v>250000000</v>
      </c>
      <c r="G9" s="53">
        <f>SUM(G10:G15)</f>
        <v>2587072656.3499999</v>
      </c>
      <c r="H9" s="54">
        <f>G9/E9</f>
        <v>0.64195351274193546</v>
      </c>
      <c r="I9" s="53">
        <f t="shared" ca="1" si="0"/>
        <v>187673925617.28</v>
      </c>
      <c r="J9" s="53">
        <f>SUM(J10:J15)</f>
        <v>2260100184.0500002</v>
      </c>
      <c r="K9" s="55">
        <f>J9/E9</f>
        <v>0.5608189042307693</v>
      </c>
      <c r="L9" s="53">
        <f>SUM(L10:L15)</f>
        <v>2260100184.0500002</v>
      </c>
      <c r="M9" s="55">
        <f>L9/E9</f>
        <v>0.5608189042307693</v>
      </c>
    </row>
    <row r="10" spans="1:46" x14ac:dyDescent="0.25">
      <c r="A10" s="45" t="s">
        <v>3</v>
      </c>
      <c r="B10" s="46" t="s">
        <v>4</v>
      </c>
      <c r="C10" s="47" t="s">
        <v>5</v>
      </c>
      <c r="D10" s="56">
        <v>1569000000</v>
      </c>
      <c r="E10" s="56">
        <v>1569000000</v>
      </c>
      <c r="F10" s="59">
        <v>0</v>
      </c>
      <c r="G10" s="58">
        <v>960357840</v>
      </c>
      <c r="H10" s="48">
        <f>+G10/E10</f>
        <v>0.61208275334608031</v>
      </c>
      <c r="I10" s="56">
        <f>+E10-G10</f>
        <v>608642160</v>
      </c>
      <c r="J10" s="58">
        <v>960357840</v>
      </c>
      <c r="K10" s="48">
        <f t="shared" ref="K10:K17" si="1">J10/E10</f>
        <v>0.61208275334608031</v>
      </c>
      <c r="L10" s="58">
        <v>960357840</v>
      </c>
      <c r="M10" s="48">
        <f t="shared" ref="M10:M17" si="2">L10/E10</f>
        <v>0.61208275334608031</v>
      </c>
    </row>
    <row r="11" spans="1:46" x14ac:dyDescent="0.25">
      <c r="A11" s="45" t="s">
        <v>6</v>
      </c>
      <c r="B11" s="46" t="s">
        <v>4</v>
      </c>
      <c r="C11" s="47" t="s">
        <v>7</v>
      </c>
      <c r="D11" s="56">
        <v>587000000</v>
      </c>
      <c r="E11" s="56">
        <v>587000000</v>
      </c>
      <c r="F11" s="59">
        <v>0</v>
      </c>
      <c r="G11" s="58">
        <v>372459706</v>
      </c>
      <c r="H11" s="48">
        <f t="shared" ref="H11:H17" si="3">+G11/E11</f>
        <v>0.6345139795570699</v>
      </c>
      <c r="I11" s="56">
        <f t="shared" ref="I11:I17" si="4">+E11-G11</f>
        <v>214540294</v>
      </c>
      <c r="J11" s="58">
        <v>372459706</v>
      </c>
      <c r="K11" s="48">
        <f t="shared" si="1"/>
        <v>0.6345139795570699</v>
      </c>
      <c r="L11" s="58">
        <v>372459706</v>
      </c>
      <c r="M11" s="48">
        <f t="shared" si="2"/>
        <v>0.6345139795570699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56">
        <v>86000000</v>
      </c>
      <c r="E12" s="56">
        <v>187050436</v>
      </c>
      <c r="F12" s="59">
        <v>0</v>
      </c>
      <c r="G12" s="58">
        <v>112708015</v>
      </c>
      <c r="H12" s="48">
        <f t="shared" si="3"/>
        <v>0.60255414213522607</v>
      </c>
      <c r="I12" s="56">
        <f t="shared" si="4"/>
        <v>74342421</v>
      </c>
      <c r="J12" s="58">
        <v>112708015</v>
      </c>
      <c r="K12" s="48">
        <f t="shared" si="1"/>
        <v>0.60255414213522607</v>
      </c>
      <c r="L12" s="58">
        <v>112708015</v>
      </c>
      <c r="M12" s="48">
        <f t="shared" si="2"/>
        <v>0.60255414213522607</v>
      </c>
    </row>
    <row r="13" spans="1:46" x14ac:dyDescent="0.25">
      <c r="A13" s="45" t="s">
        <v>10</v>
      </c>
      <c r="B13" s="46" t="s">
        <v>4</v>
      </c>
      <c r="C13" s="47" t="s">
        <v>37</v>
      </c>
      <c r="D13" s="56">
        <v>1725000000</v>
      </c>
      <c r="E13" s="56">
        <v>1623949564</v>
      </c>
      <c r="F13" s="56">
        <v>250000000</v>
      </c>
      <c r="G13" s="58">
        <v>1141547095.3499999</v>
      </c>
      <c r="H13" s="48">
        <f t="shared" si="3"/>
        <v>0.70294491938420811</v>
      </c>
      <c r="I13" s="56">
        <f t="shared" si="4"/>
        <v>482402468.6500001</v>
      </c>
      <c r="J13" s="58">
        <v>814574623.04999995</v>
      </c>
      <c r="K13" s="48">
        <f t="shared" si="1"/>
        <v>0.50160093706580156</v>
      </c>
      <c r="L13" s="58">
        <v>814574623.04999995</v>
      </c>
      <c r="M13" s="48">
        <f t="shared" si="2"/>
        <v>0.50160093706580156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56">
        <v>53000000</v>
      </c>
      <c r="E14" s="56">
        <v>53000000</v>
      </c>
      <c r="F14" s="59">
        <v>0</v>
      </c>
      <c r="G14" s="58">
        <v>0</v>
      </c>
      <c r="H14" s="48">
        <f t="shared" si="3"/>
        <v>0</v>
      </c>
      <c r="I14" s="56">
        <f t="shared" si="4"/>
        <v>53000000</v>
      </c>
      <c r="J14" s="58">
        <v>0</v>
      </c>
      <c r="K14" s="48">
        <f t="shared" si="1"/>
        <v>0</v>
      </c>
      <c r="L14" s="56">
        <v>0</v>
      </c>
      <c r="M14" s="48">
        <f t="shared" si="2"/>
        <v>0</v>
      </c>
    </row>
    <row r="15" spans="1:46" ht="15.75" thickBot="1" x14ac:dyDescent="0.3">
      <c r="A15" s="49" t="s">
        <v>13</v>
      </c>
      <c r="B15" s="50" t="s">
        <v>14</v>
      </c>
      <c r="C15" s="51" t="s">
        <v>15</v>
      </c>
      <c r="D15" s="57">
        <v>10000000</v>
      </c>
      <c r="E15" s="56">
        <v>10000000</v>
      </c>
      <c r="F15" s="60">
        <v>0</v>
      </c>
      <c r="G15" s="58">
        <v>0</v>
      </c>
      <c r="H15" s="52">
        <f t="shared" si="3"/>
        <v>0</v>
      </c>
      <c r="I15" s="57">
        <f t="shared" si="4"/>
        <v>10000000</v>
      </c>
      <c r="J15" s="58">
        <v>0</v>
      </c>
      <c r="K15" s="52">
        <f t="shared" si="1"/>
        <v>0</v>
      </c>
      <c r="L15" s="56">
        <v>0</v>
      </c>
      <c r="M15" s="52">
        <f t="shared" si="2"/>
        <v>0</v>
      </c>
    </row>
    <row r="16" spans="1:46" ht="33" customHeight="1" x14ac:dyDescent="0.25">
      <c r="A16" s="44"/>
      <c r="B16" s="44"/>
      <c r="C16" s="44" t="s">
        <v>38</v>
      </c>
      <c r="D16" s="53">
        <f>SUM(D17)</f>
        <v>184861275196</v>
      </c>
      <c r="E16" s="53">
        <f>SUM(E17)</f>
        <v>184861275196</v>
      </c>
      <c r="F16" s="53">
        <f t="shared" ref="F16:I16" ca="1" si="5">SUM(F17:F24)</f>
        <v>250000000</v>
      </c>
      <c r="G16" s="53">
        <f>SUM(G17)</f>
        <v>184861275196</v>
      </c>
      <c r="H16" s="54">
        <f>G16/E16</f>
        <v>1</v>
      </c>
      <c r="I16" s="53">
        <f t="shared" ca="1" si="5"/>
        <v>187673925617.28</v>
      </c>
      <c r="J16" s="53">
        <f>SUM(J17)</f>
        <v>140198317100</v>
      </c>
      <c r="K16" s="55">
        <f>J16/E16</f>
        <v>0.75839743586835107</v>
      </c>
      <c r="L16" s="53">
        <f>SUM(L17)</f>
        <v>140198317100</v>
      </c>
      <c r="M16" s="55">
        <f>L16/E16</f>
        <v>0.75839743586835107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58">
        <v>184861275196</v>
      </c>
      <c r="E17" s="58">
        <v>184861275196</v>
      </c>
      <c r="F17" s="58"/>
      <c r="G17" s="58">
        <v>184861275196</v>
      </c>
      <c r="H17" s="11">
        <f t="shared" si="3"/>
        <v>1</v>
      </c>
      <c r="I17" s="11">
        <f t="shared" si="4"/>
        <v>0</v>
      </c>
      <c r="J17" s="58">
        <v>140198317100</v>
      </c>
      <c r="K17" s="11">
        <f t="shared" si="1"/>
        <v>0.75839743586835107</v>
      </c>
      <c r="L17" s="56">
        <v>140198317100</v>
      </c>
      <c r="M17" s="11">
        <f t="shared" si="2"/>
        <v>0.75839743586835107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188891275196</v>
      </c>
      <c r="F19" s="40">
        <f t="shared" ref="F19:I19" ca="1" si="6">+F9</f>
        <v>250000000</v>
      </c>
      <c r="G19" s="40">
        <f>+G9+G16</f>
        <v>187448347852.35001</v>
      </c>
      <c r="H19" s="41">
        <f>+G19/E19</f>
        <v>0.99236106939215285</v>
      </c>
      <c r="I19" s="40">
        <f t="shared" ca="1" si="6"/>
        <v>187673925617.28</v>
      </c>
      <c r="J19" s="40">
        <f>+J9+J16</f>
        <v>142458417284.04999</v>
      </c>
      <c r="K19" s="41">
        <f>+J19/E19</f>
        <v>0.75418209303860273</v>
      </c>
      <c r="L19" s="40">
        <f>+L9+L16</f>
        <v>142458417284.04999</v>
      </c>
      <c r="M19" s="41">
        <f>+L19/E19</f>
        <v>0.75418209303860273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66" t="s">
        <v>39</v>
      </c>
      <c r="E21" s="67"/>
      <c r="F21" s="67"/>
      <c r="G21" s="67"/>
      <c r="H21" s="67"/>
      <c r="I21" s="67"/>
      <c r="J21" s="67"/>
      <c r="K21" s="67"/>
      <c r="L21" s="67"/>
    </row>
    <row r="22" spans="1:46" s="1" customFormat="1" ht="17.25" hidden="1" customHeight="1" x14ac:dyDescent="0.25">
      <c r="D22" s="67"/>
      <c r="E22" s="67"/>
      <c r="F22" s="67"/>
      <c r="G22" s="67"/>
      <c r="H22" s="67"/>
      <c r="I22" s="67"/>
      <c r="J22" s="67"/>
      <c r="K22" s="67"/>
      <c r="L22" s="67"/>
    </row>
    <row r="23" spans="1:46" s="1" customFormat="1" ht="15" customHeight="1" x14ac:dyDescent="0.25">
      <c r="D23" s="68" t="s">
        <v>40</v>
      </c>
      <c r="E23" s="69"/>
      <c r="F23" s="69"/>
      <c r="G23" s="69"/>
      <c r="H23" s="69"/>
      <c r="I23" s="69"/>
      <c r="J23" s="69"/>
      <c r="K23" s="69"/>
      <c r="L23" s="69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Q9T6rFij89pm99lWDjeDcx9bgDIxoFtLfBGELCa0o5whgk1rntkEIT39tXNMY7RSxMSgUCcpdn8sxB5nRKHqUA==" saltValue="+NUl9llqQSd2szylim9neg==" spinCount="100000" sheet="1" objects="1" scenarios="1"/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AGOSTO 2025 </vt:lpstr>
      <vt:lpstr>'EJECUCION AGOSTO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Felipe Mendez Ribero</cp:lastModifiedBy>
  <cp:lastPrinted>2025-01-10T20:24:56Z</cp:lastPrinted>
  <dcterms:created xsi:type="dcterms:W3CDTF">2024-02-06T19:49:34Z</dcterms:created>
  <dcterms:modified xsi:type="dcterms:W3CDTF">2025-09-19T15:59:16Z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