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rte\git_fin\26\APOYO FINANCIERO\INFORMES PAG WEB\5.2C Modificaciones al Presupuesto\"/>
    </mc:Choice>
  </mc:AlternateContent>
  <xr:revisionPtr revIDLastSave="0" documentId="13_ncr:1_{BA193E0C-0CA2-47BA-A81E-5F8C047B4897}" xr6:coauthVersionLast="47" xr6:coauthVersionMax="47" xr10:uidLastSave="{00000000-0000-0000-0000-000000000000}"/>
  <workbookProtection workbookAlgorithmName="SHA-512" workbookHashValue="8Qyqbnkjl37Z0ks2P9M4QtuPb8rlUf8ZY/HF2j4DVuXBAyzLV/+ELyZwdot/xPXbGJN+PFJfpGath9T/VgxIiw==" workbookSaltValue="kmx2Mqv57aqmF/vWpSVpzw==" workbookSpinCount="100000" lockStructure="1"/>
  <bookViews>
    <workbookView xWindow="-120" yWindow="-120" windowWidth="29040" windowHeight="15720" xr2:uid="{0DB4FD73-0571-40BD-90F0-3FAF414DB10C}"/>
  </bookViews>
  <sheets>
    <sheet name="INFORME" sheetId="4" r:id="rId1"/>
    <sheet name="HOJA TRABAJO" sheetId="9" state="hidden" r:id="rId2"/>
  </sheets>
  <definedNames>
    <definedName name="_xlnm._FilterDatabase" localSheetId="1" hidden="1">'HOJA TRABAJO'!$A$1:$AD$79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4" l="1"/>
  <c r="E76" i="4" s="1"/>
  <c r="E75" i="4" s="1"/>
  <c r="F83" i="4"/>
  <c r="F36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G50" i="4"/>
  <c r="H50" i="4"/>
  <c r="G51" i="4"/>
  <c r="H51" i="4"/>
  <c r="G52" i="4"/>
  <c r="H52" i="4"/>
  <c r="G53" i="4"/>
  <c r="H53" i="4"/>
  <c r="G54" i="4"/>
  <c r="H54" i="4"/>
  <c r="G55" i="4"/>
  <c r="H55" i="4"/>
  <c r="G56" i="4"/>
  <c r="H56" i="4"/>
  <c r="G57" i="4"/>
  <c r="H57" i="4"/>
  <c r="G58" i="4"/>
  <c r="H58" i="4"/>
  <c r="G59" i="4"/>
  <c r="H59" i="4"/>
  <c r="G60" i="4"/>
  <c r="H60" i="4"/>
  <c r="G61" i="4"/>
  <c r="H61" i="4"/>
  <c r="G62" i="4"/>
  <c r="H62" i="4"/>
  <c r="G63" i="4"/>
  <c r="H63" i="4"/>
  <c r="G64" i="4"/>
  <c r="H64" i="4"/>
  <c r="H37" i="4"/>
  <c r="G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E37" i="4"/>
  <c r="D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37" i="4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I92" i="4"/>
  <c r="F93" i="4"/>
  <c r="F92" i="4" s="1"/>
  <c r="F89" i="4"/>
  <c r="C99" i="4"/>
  <c r="C98" i="4"/>
  <c r="F97" i="4"/>
  <c r="F103" i="4"/>
  <c r="D85" i="9"/>
  <c r="D87" i="9" s="1"/>
  <c r="C95" i="4"/>
  <c r="D95" i="4"/>
  <c r="E95" i="4"/>
  <c r="G95" i="4"/>
  <c r="H95" i="4"/>
  <c r="AD2" i="9"/>
  <c r="C105" i="4"/>
  <c r="C104" i="4"/>
  <c r="C94" i="4"/>
  <c r="C91" i="4"/>
  <c r="C90" i="4"/>
  <c r="C84" i="4"/>
  <c r="C83" i="4" s="1"/>
  <c r="C82" i="4"/>
  <c r="C79" i="4"/>
  <c r="C78" i="4" s="1"/>
  <c r="C77" i="4"/>
  <c r="C73" i="4"/>
  <c r="C70" i="4"/>
  <c r="C69" i="4"/>
  <c r="C35" i="4"/>
  <c r="C34" i="4"/>
  <c r="C33" i="4"/>
  <c r="C32" i="4"/>
  <c r="C31" i="4"/>
  <c r="C30" i="4"/>
  <c r="C27" i="4"/>
  <c r="C26" i="4"/>
  <c r="C25" i="4"/>
  <c r="C24" i="4"/>
  <c r="C23" i="4"/>
  <c r="C22" i="4"/>
  <c r="C21" i="4"/>
  <c r="C12" i="4"/>
  <c r="C13" i="4"/>
  <c r="C14" i="4"/>
  <c r="C15" i="4"/>
  <c r="C16" i="4"/>
  <c r="C17" i="4"/>
  <c r="C18" i="4"/>
  <c r="C19" i="4"/>
  <c r="C11" i="4"/>
  <c r="H105" i="4"/>
  <c r="H104" i="4"/>
  <c r="H99" i="4"/>
  <c r="H98" i="4"/>
  <c r="H94" i="4"/>
  <c r="H91" i="4"/>
  <c r="H90" i="4"/>
  <c r="H84" i="4"/>
  <c r="H83" i="4" s="1"/>
  <c r="H82" i="4"/>
  <c r="H81" i="4" s="1"/>
  <c r="H80" i="4" s="1"/>
  <c r="G79" i="4"/>
  <c r="G78" i="4" s="1"/>
  <c r="H79" i="4"/>
  <c r="H78" i="4" s="1"/>
  <c r="H77" i="4"/>
  <c r="H76" i="4" s="1"/>
  <c r="H75" i="4" s="1"/>
  <c r="H73" i="4"/>
  <c r="H72" i="4" s="1"/>
  <c r="H71" i="4" s="1"/>
  <c r="H70" i="4"/>
  <c r="H69" i="4"/>
  <c r="H35" i="4"/>
  <c r="H34" i="4"/>
  <c r="H33" i="4"/>
  <c r="H32" i="4"/>
  <c r="H31" i="4"/>
  <c r="H30" i="4"/>
  <c r="H27" i="4"/>
  <c r="H26" i="4"/>
  <c r="H25" i="4"/>
  <c r="H24" i="4"/>
  <c r="H23" i="4"/>
  <c r="H22" i="4"/>
  <c r="H21" i="4"/>
  <c r="H12" i="4"/>
  <c r="H13" i="4"/>
  <c r="H14" i="4"/>
  <c r="H15" i="4"/>
  <c r="H16" i="4"/>
  <c r="H17" i="4"/>
  <c r="H18" i="4"/>
  <c r="H19" i="4"/>
  <c r="H11" i="4"/>
  <c r="G84" i="4"/>
  <c r="G83" i="4" s="1"/>
  <c r="G105" i="4"/>
  <c r="G104" i="4"/>
  <c r="G99" i="4"/>
  <c r="G98" i="4"/>
  <c r="G94" i="4"/>
  <c r="G91" i="4"/>
  <c r="G90" i="4"/>
  <c r="G82" i="4"/>
  <c r="G81" i="4" s="1"/>
  <c r="G77" i="4"/>
  <c r="G76" i="4" s="1"/>
  <c r="G75" i="4" s="1"/>
  <c r="G73" i="4"/>
  <c r="G72" i="4" s="1"/>
  <c r="G71" i="4" s="1"/>
  <c r="G70" i="4"/>
  <c r="G69" i="4"/>
  <c r="G31" i="4"/>
  <c r="G32" i="4"/>
  <c r="G33" i="4"/>
  <c r="G34" i="4"/>
  <c r="G35" i="4"/>
  <c r="G30" i="4"/>
  <c r="G22" i="4"/>
  <c r="G23" i="4"/>
  <c r="G24" i="4"/>
  <c r="G25" i="4"/>
  <c r="G26" i="4"/>
  <c r="G27" i="4"/>
  <c r="G21" i="4"/>
  <c r="G19" i="4"/>
  <c r="G18" i="4"/>
  <c r="G17" i="4"/>
  <c r="G16" i="4"/>
  <c r="G15" i="4"/>
  <c r="G14" i="4"/>
  <c r="G13" i="4"/>
  <c r="G12" i="4"/>
  <c r="G11" i="4"/>
  <c r="E105" i="4"/>
  <c r="E104" i="4"/>
  <c r="E99" i="4"/>
  <c r="E98" i="4"/>
  <c r="E94" i="4"/>
  <c r="E91" i="4"/>
  <c r="E90" i="4"/>
  <c r="E84" i="4"/>
  <c r="E83" i="4" s="1"/>
  <c r="E82" i="4"/>
  <c r="E81" i="4" s="1"/>
  <c r="E80" i="4" s="1"/>
  <c r="D77" i="4"/>
  <c r="D76" i="4" s="1"/>
  <c r="D75" i="4" s="1"/>
  <c r="E73" i="4"/>
  <c r="E72" i="4" s="1"/>
  <c r="E71" i="4" s="1"/>
  <c r="E70" i="4"/>
  <c r="E69" i="4"/>
  <c r="D105" i="4"/>
  <c r="D104" i="4"/>
  <c r="D99" i="4"/>
  <c r="D98" i="4"/>
  <c r="D97" i="4" s="1"/>
  <c r="D94" i="4"/>
  <c r="D91" i="4"/>
  <c r="D90" i="4"/>
  <c r="D84" i="4"/>
  <c r="D83" i="4" s="1"/>
  <c r="D82" i="4"/>
  <c r="D81" i="4" s="1"/>
  <c r="D73" i="4"/>
  <c r="D72" i="4" s="1"/>
  <c r="D71" i="4" s="1"/>
  <c r="D70" i="4"/>
  <c r="D69" i="4"/>
  <c r="E31" i="4"/>
  <c r="E32" i="4"/>
  <c r="E33" i="4"/>
  <c r="E34" i="4"/>
  <c r="E35" i="4"/>
  <c r="E30" i="4"/>
  <c r="D31" i="4"/>
  <c r="D32" i="4"/>
  <c r="D33" i="4"/>
  <c r="D34" i="4"/>
  <c r="D35" i="4"/>
  <c r="D30" i="4"/>
  <c r="E22" i="4"/>
  <c r="E23" i="4"/>
  <c r="E24" i="4"/>
  <c r="E25" i="4"/>
  <c r="E26" i="4"/>
  <c r="E27" i="4"/>
  <c r="E21" i="4"/>
  <c r="D22" i="4"/>
  <c r="D23" i="4"/>
  <c r="D24" i="4"/>
  <c r="D25" i="4"/>
  <c r="D26" i="4"/>
  <c r="D27" i="4"/>
  <c r="D21" i="4"/>
  <c r="F10" i="4"/>
  <c r="F9" i="4" s="1"/>
  <c r="E12" i="4"/>
  <c r="E13" i="4"/>
  <c r="E14" i="4"/>
  <c r="E15" i="4"/>
  <c r="E16" i="4"/>
  <c r="E17" i="4"/>
  <c r="E18" i="4"/>
  <c r="E19" i="4"/>
  <c r="E11" i="4"/>
  <c r="D12" i="4"/>
  <c r="D13" i="4"/>
  <c r="D14" i="4"/>
  <c r="D15" i="4"/>
  <c r="D16" i="4"/>
  <c r="D17" i="4"/>
  <c r="D18" i="4"/>
  <c r="D19" i="4"/>
  <c r="D11" i="4"/>
  <c r="F29" i="4"/>
  <c r="F28" i="4" s="1"/>
  <c r="F81" i="4"/>
  <c r="F80" i="4" s="1"/>
  <c r="D78" i="4"/>
  <c r="E78" i="4"/>
  <c r="F78" i="4"/>
  <c r="F76" i="4"/>
  <c r="F75" i="4" s="1"/>
  <c r="F72" i="4"/>
  <c r="F71" i="4" s="1"/>
  <c r="F20" i="4"/>
  <c r="F68" i="4"/>
  <c r="F67" i="4" s="1"/>
  <c r="F66" i="4" s="1"/>
  <c r="D80" i="4" l="1"/>
  <c r="D74" i="4" s="1"/>
  <c r="I56" i="4"/>
  <c r="I40" i="4"/>
  <c r="I55" i="4"/>
  <c r="I39" i="4"/>
  <c r="I54" i="4"/>
  <c r="I38" i="4"/>
  <c r="I62" i="4"/>
  <c r="I46" i="4"/>
  <c r="I53" i="4"/>
  <c r="I49" i="4"/>
  <c r="G10" i="4"/>
  <c r="G9" i="4" s="1"/>
  <c r="I52" i="4"/>
  <c r="H89" i="4"/>
  <c r="H88" i="4" s="1"/>
  <c r="E36" i="4"/>
  <c r="I61" i="4"/>
  <c r="I50" i="4"/>
  <c r="G36" i="4"/>
  <c r="I51" i="4"/>
  <c r="E89" i="4"/>
  <c r="E88" i="4" s="1"/>
  <c r="I59" i="4"/>
  <c r="I43" i="4"/>
  <c r="G80" i="4"/>
  <c r="G74" i="4" s="1"/>
  <c r="I58" i="4"/>
  <c r="I42" i="4"/>
  <c r="I60" i="4"/>
  <c r="I44" i="4"/>
  <c r="I64" i="4"/>
  <c r="I48" i="4"/>
  <c r="D36" i="4"/>
  <c r="I45" i="4"/>
  <c r="H10" i="4"/>
  <c r="H9" i="4" s="1"/>
  <c r="I57" i="4"/>
  <c r="I41" i="4"/>
  <c r="I63" i="4"/>
  <c r="I47" i="4"/>
  <c r="H36" i="4"/>
  <c r="I37" i="4"/>
  <c r="C36" i="4"/>
  <c r="D93" i="4"/>
  <c r="D92" i="4" s="1"/>
  <c r="H93" i="4"/>
  <c r="H92" i="4" s="1"/>
  <c r="C93" i="4"/>
  <c r="C92" i="4" s="1"/>
  <c r="E93" i="4"/>
  <c r="E92" i="4" s="1"/>
  <c r="G93" i="4"/>
  <c r="G92" i="4" s="1"/>
  <c r="G89" i="4"/>
  <c r="G88" i="4" s="1"/>
  <c r="C89" i="4"/>
  <c r="C88" i="4" s="1"/>
  <c r="G97" i="4"/>
  <c r="G96" i="4" s="1"/>
  <c r="D89" i="4"/>
  <c r="D103" i="4"/>
  <c r="E97" i="4"/>
  <c r="E96" i="4" s="1"/>
  <c r="H97" i="4"/>
  <c r="H96" i="4" s="1"/>
  <c r="E103" i="4"/>
  <c r="E102" i="4" s="1"/>
  <c r="E101" i="4" s="1"/>
  <c r="E100" i="4" s="1"/>
  <c r="H103" i="4"/>
  <c r="H102" i="4" s="1"/>
  <c r="H101" i="4" s="1"/>
  <c r="H100" i="4" s="1"/>
  <c r="G103" i="4"/>
  <c r="G102" i="4" s="1"/>
  <c r="G101" i="4" s="1"/>
  <c r="G100" i="4" s="1"/>
  <c r="C103" i="4"/>
  <c r="C102" i="4" s="1"/>
  <c r="C101" i="4" s="1"/>
  <c r="C100" i="4" s="1"/>
  <c r="C97" i="4"/>
  <c r="C96" i="4" s="1"/>
  <c r="G20" i="4"/>
  <c r="I95" i="4"/>
  <c r="I16" i="4"/>
  <c r="I14" i="4"/>
  <c r="I19" i="4"/>
  <c r="C29" i="4"/>
  <c r="C28" i="4" s="1"/>
  <c r="I18" i="4"/>
  <c r="I22" i="4"/>
  <c r="I32" i="4"/>
  <c r="I77" i="4"/>
  <c r="I73" i="4"/>
  <c r="I72" i="4" s="1"/>
  <c r="I71" i="4" s="1"/>
  <c r="I13" i="4"/>
  <c r="I21" i="4"/>
  <c r="I27" i="4"/>
  <c r="I69" i="4"/>
  <c r="I11" i="4"/>
  <c r="I12" i="4"/>
  <c r="I30" i="4"/>
  <c r="I70" i="4"/>
  <c r="I91" i="4"/>
  <c r="E29" i="4"/>
  <c r="E28" i="4" s="1"/>
  <c r="H20" i="4"/>
  <c r="I17" i="4"/>
  <c r="I23" i="4"/>
  <c r="I33" i="4"/>
  <c r="I24" i="4"/>
  <c r="I34" i="4"/>
  <c r="I82" i="4"/>
  <c r="I81" i="4" s="1"/>
  <c r="I15" i="4"/>
  <c r="I25" i="4"/>
  <c r="I35" i="4"/>
  <c r="I84" i="4"/>
  <c r="I83" i="4" s="1"/>
  <c r="I105" i="4"/>
  <c r="I26" i="4"/>
  <c r="I104" i="4"/>
  <c r="I99" i="4"/>
  <c r="I98" i="4"/>
  <c r="I94" i="4"/>
  <c r="I90" i="4"/>
  <c r="I79" i="4"/>
  <c r="I78" i="4" s="1"/>
  <c r="I31" i="4"/>
  <c r="F102" i="4"/>
  <c r="F101" i="4" s="1"/>
  <c r="F100" i="4" s="1"/>
  <c r="H29" i="4"/>
  <c r="H28" i="4" s="1"/>
  <c r="E74" i="4"/>
  <c r="F88" i="4"/>
  <c r="E68" i="4"/>
  <c r="E67" i="4" s="1"/>
  <c r="E66" i="4" s="1"/>
  <c r="E65" i="4" s="1"/>
  <c r="D68" i="4"/>
  <c r="D67" i="4" s="1"/>
  <c r="D66" i="4" s="1"/>
  <c r="D65" i="4" s="1"/>
  <c r="H74" i="4"/>
  <c r="H68" i="4"/>
  <c r="H67" i="4" s="1"/>
  <c r="H66" i="4" s="1"/>
  <c r="G68" i="4"/>
  <c r="G67" i="4" s="1"/>
  <c r="G66" i="4" s="1"/>
  <c r="G65" i="4" s="1"/>
  <c r="G29" i="4"/>
  <c r="G28" i="4" s="1"/>
  <c r="F96" i="4"/>
  <c r="F74" i="4"/>
  <c r="D29" i="4"/>
  <c r="D28" i="4" s="1"/>
  <c r="E20" i="4"/>
  <c r="D20" i="4"/>
  <c r="E10" i="4"/>
  <c r="E9" i="4" s="1"/>
  <c r="D10" i="4"/>
  <c r="D9" i="4" s="1"/>
  <c r="F8" i="4"/>
  <c r="F7" i="4" s="1"/>
  <c r="C72" i="4"/>
  <c r="C71" i="4" s="1"/>
  <c r="C10" i="4"/>
  <c r="C9" i="4" s="1"/>
  <c r="C81" i="4"/>
  <c r="C80" i="4" s="1"/>
  <c r="F65" i="4"/>
  <c r="G8" i="4" l="1"/>
  <c r="G7" i="4" s="1"/>
  <c r="G6" i="4" s="1"/>
  <c r="I36" i="4"/>
  <c r="C87" i="4"/>
  <c r="C86" i="4" s="1"/>
  <c r="C85" i="4" s="1"/>
  <c r="I10" i="4"/>
  <c r="I9" i="4" s="1"/>
  <c r="I80" i="4"/>
  <c r="E8" i="4"/>
  <c r="I97" i="4"/>
  <c r="I96" i="4" s="1"/>
  <c r="I89" i="4"/>
  <c r="I103" i="4"/>
  <c r="H65" i="4"/>
  <c r="D102" i="4"/>
  <c r="D101" i="4" s="1"/>
  <c r="D100" i="4" s="1"/>
  <c r="E87" i="4"/>
  <c r="E86" i="4" s="1"/>
  <c r="E85" i="4" s="1"/>
  <c r="E7" i="4"/>
  <c r="F87" i="4"/>
  <c r="F86" i="4" s="1"/>
  <c r="F85" i="4" s="1"/>
  <c r="H8" i="4"/>
  <c r="H7" i="4" s="1"/>
  <c r="H87" i="4"/>
  <c r="H86" i="4" s="1"/>
  <c r="H85" i="4" s="1"/>
  <c r="G87" i="4"/>
  <c r="G86" i="4" s="1"/>
  <c r="G85" i="4" s="1"/>
  <c r="D96" i="4"/>
  <c r="D88" i="4"/>
  <c r="D8" i="4"/>
  <c r="D7" i="4" s="1"/>
  <c r="C76" i="4"/>
  <c r="C75" i="4" s="1"/>
  <c r="C68" i="4"/>
  <c r="C67" i="4" s="1"/>
  <c r="C66" i="4" s="1"/>
  <c r="C65" i="4" s="1"/>
  <c r="C20" i="4"/>
  <c r="C8" i="4" l="1"/>
  <c r="C7" i="4" s="1"/>
  <c r="H6" i="4"/>
  <c r="C74" i="4"/>
  <c r="D87" i="4"/>
  <c r="D86" i="4" s="1"/>
  <c r="D85" i="4" s="1"/>
  <c r="I20" i="4"/>
  <c r="C6" i="4" l="1"/>
  <c r="C5" i="4"/>
  <c r="D6" i="4"/>
  <c r="D5" i="4" s="1"/>
  <c r="H5" i="4"/>
  <c r="G5" i="4"/>
  <c r="E6" i="4"/>
  <c r="E5" i="4" s="1"/>
  <c r="I102" i="4"/>
  <c r="I88" i="4"/>
  <c r="I68" i="4"/>
  <c r="I76" i="4"/>
  <c r="I29" i="4"/>
  <c r="I28" i="4" s="1"/>
  <c r="F6" i="4"/>
  <c r="F5" i="4" s="1"/>
  <c r="I101" i="4" l="1"/>
  <c r="I100" i="4" s="1"/>
  <c r="I87" i="4"/>
  <c r="I86" i="4" s="1"/>
  <c r="I75" i="4"/>
  <c r="I67" i="4"/>
  <c r="I8" i="4" l="1"/>
  <c r="I74" i="4"/>
  <c r="I66" i="4"/>
  <c r="I85" i="4"/>
  <c r="I65" i="4" l="1"/>
  <c r="I7" i="4"/>
  <c r="I6" i="4" l="1"/>
  <c r="I5" i="4" l="1"/>
</calcChain>
</file>

<file path=xl/sharedStrings.xml><?xml version="1.0" encoding="utf-8"?>
<sst xmlns="http://schemas.openxmlformats.org/spreadsheetml/2006/main" count="714" uniqueCount="247">
  <si>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</si>
  <si>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</si>
  <si>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</si>
  <si>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</si>
  <si>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</si>
  <si>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</si>
  <si>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</si>
  <si>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</si>
  <si>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</si>
  <si>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</si>
  <si>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</si>
  <si>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</si>
  <si>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</si>
  <si>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</si>
  <si>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</si>
  <si>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</si>
  <si>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</si>
  <si>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</si>
  <si>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</si>
  <si>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</si>
  <si>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</si>
  <si>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</si>
  <si>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</si>
  <si>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</si>
  <si>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</si>
  <si>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</si>
  <si>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</si>
  <si>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</si>
  <si>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</si>
  <si>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</si>
  <si>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</si>
  <si>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</si>
  <si>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</si>
  <si>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</si>
  <si>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</si>
  <si>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</si>
  <si>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</si>
  <si>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</si>
  <si>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</si>
  <si>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</si>
  <si>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</si>
  <si>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</si>
  <si>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</si>
  <si>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</si>
  <si>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</si>
  <si>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</si>
  <si>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</si>
  <si>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</si>
  <si>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</si>
  <si>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</si>
  <si>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</si>
  <si>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</si>
  <si>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</si>
  <si>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</si>
  <si>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</si>
  <si>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</si>
  <si>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</si>
  <si>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</si>
  <si>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</si>
  <si>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</si>
  <si>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</si>
  <si>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APORTES A LA SEGURIDAD SOCIAL EN PENSIONES</t>
  </si>
  <si>
    <t>APORTES A LA SEGURIDAD SOCIAL EN SALUD</t>
  </si>
  <si>
    <t>APORTES A CAJAS DE COMPENSACIÓN FAMILIAR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</si>
  <si>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</si>
  <si>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</si>
  <si>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</si>
  <si>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</si>
  <si>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</si>
  <si>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</si>
  <si>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</si>
  <si>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</si>
  <si>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</si>
  <si>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</si>
  <si>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</si>
  <si>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</si>
  <si>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</si>
  <si>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</si>
  <si>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</si>
  <si>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</si>
  <si>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</si>
  <si>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</si>
  <si>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</si>
  <si>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</si>
  <si>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</si>
  <si>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</si>
  <si>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FORTALECIMIENTO Y APOYO A LA GESTIÓN INSTITUCIONAL DEL SECTOR PRESIDENCIA</t>
  </si>
  <si>
    <t>5. CONVERGENCIA REGIONAL / B. ENTIDADES PÚBLICAS TERRITORIALES Y NACIONALES FORTALECIDAS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</si>
  <si>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</si>
  <si>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</si>
  <si>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</si>
  <si>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</si>
  <si>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</si>
  <si>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</si>
  <si>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</si>
  <si>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</si>
  <si>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</si>
  <si>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</si>
  <si>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</si>
  <si>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</si>
  <si>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</si>
  <si>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</si>
  <si>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</si>
  <si>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</si>
  <si>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</si>
  <si>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</si>
  <si>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</si>
  <si>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</si>
  <si>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</si>
  <si>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</si>
  <si>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</si>
  <si>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</si>
  <si>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</si>
  <si>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</si>
  <si>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</si>
  <si>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</si>
  <si>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</si>
  <si>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</si>
  <si>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</si>
  <si>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A-02-02-01-002-008</t>
  </si>
  <si>
    <t>A-02-02-01-003-002</t>
  </si>
  <si>
    <t>A-02-02-01-003-003</t>
  </si>
  <si>
    <t>A-02-02-01-003-005</t>
  </si>
  <si>
    <t>A-02-02-01-004-005</t>
  </si>
  <si>
    <t>A-02-02-01-004-006</t>
  </si>
  <si>
    <t>A-02-02-01-004-007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</si>
  <si>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</si>
  <si>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</si>
  <si>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</si>
  <si>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</si>
  <si>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</si>
  <si>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</si>
  <si>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</si>
  <si>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</si>
  <si>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A-02-02-02-007-003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</si>
  <si>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</si>
  <si>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</si>
  <si>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</si>
  <si>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</si>
  <si>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</si>
  <si>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</si>
  <si>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</si>
  <si>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</si>
  <si>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</si>
  <si>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</si>
  <si>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</si>
  <si>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</si>
  <si>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</si>
  <si>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</si>
  <si>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</si>
  <si>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</si>
  <si>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</si>
  <si>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</si>
  <si>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</si>
  <si>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</si>
  <si>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</si>
  <si>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</si>
  <si>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</si>
  <si>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</si>
  <si>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</si>
  <si>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</si>
  <si>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</si>
  <si>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</si>
  <si>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</si>
  <si>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</si>
  <si>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</si>
  <si>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</si>
  <si>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C-0212</t>
  </si>
  <si>
    <t>C-0212-1000</t>
  </si>
  <si>
    <t>C-0212-1000-12</t>
  </si>
  <si>
    <t>C-0212-1000-12-51202J</t>
  </si>
  <si>
    <t>C-0212-1000-13</t>
  </si>
  <si>
    <t>C-0212-1000-13-51202J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</si>
  <si>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</si>
  <si>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</si>
  <si>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</si>
  <si>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</si>
  <si>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</si>
  <si>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</si>
  <si>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C-0299-1000-1-53105B-0299054-02</t>
  </si>
  <si>
    <t>C-0299-1000-1-53105B-0299066-02</t>
  </si>
  <si>
    <t>OTROS PRODUCTOS QUÍMICOS; FIBRAS ARTIFICIALES (O FIBRAS INDUSTRIALES HECHAS POR EL HOMBRE)</t>
  </si>
  <si>
    <t>MAQUINARIA DE OFICINA, CONTABILIDAD E INFORMÁTICA</t>
  </si>
  <si>
    <t>5. CONVERGENCIA REGIONAL / J. INTEGRACIÓN DE LOS TERRITORIOS MÁS AFECTADOS POR EL CONFLICTO A LAS APUESTAS ESTRATÉGICAS DE DESARROLLO REGIONAL DE ACUERDO CON LA REFORMA RURAL INTEGRAL - [PREVIO CONCEPTO  DNP]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</si>
  <si>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</si>
  <si>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</si>
  <si>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</si>
  <si>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</si>
  <si>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</si>
  <si>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</si>
  <si>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</si>
  <si>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</si>
  <si>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</si>
  <si>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</si>
  <si>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</si>
  <si>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</si>
  <si>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</si>
  <si>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</si>
  <si>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</si>
  <si>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</si>
  <si>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</si>
  <si>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</si>
  <si>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</si>
  <si>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</si>
  <si>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</si>
  <si>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</si>
  <si>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</si>
  <si>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</si>
  <si>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</si>
  <si>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</si>
  <si>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</si>
  <si>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</si>
  <si>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</si>
  <si>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</si>
  <si>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</si>
  <si>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</si>
  <si>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</si>
  <si>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</si>
  <si>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</si>
  <si>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</si>
  <si>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</si>
  <si>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</si>
  <si>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</si>
  <si>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</si>
  <si>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</si>
  <si>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</si>
  <si>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</si>
  <si>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</si>
  <si>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</si>
  <si>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</si>
  <si>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</si>
  <si>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VIGENCIA FISCAL: 2026</t>
  </si>
  <si>
    <t>C-0212-1000-15-51202J</t>
  </si>
  <si>
    <t>C-0212-1000-15-51202J-0212026-02</t>
  </si>
  <si>
    <t>C-0212-1000-15-51202J-0212034-02</t>
  </si>
  <si>
    <t>DIPRO</t>
  </si>
  <si>
    <t>DEEP</t>
  </si>
  <si>
    <t>DPGI</t>
  </si>
  <si>
    <t>OTI</t>
  </si>
  <si>
    <t>ADQUIS. DE BYS - SERVICIOS DE INFORMACIÓN IMPLEMENTADOS - FORTALECIMIENTO DE LA MEDICIÓN DEL AVANCE EN LA IMPLEMENTACIÓN DE LOS PDET  NACIONAL</t>
  </si>
  <si>
    <t>ADQUIS. DE BYS - SERVICIO DE MONITOREO Y SEGUIMIENTO - FORTALECIMIENTO DE LA MEDICIÓN DEL AVANCE EN LA IMPLEMENTACIÓN DE LOS PDET  NACIONAL</t>
  </si>
  <si>
    <t>C-0212-1000-15</t>
  </si>
  <si>
    <t>C-0212-1000-12-51202J-0212030-03-REC10</t>
  </si>
  <si>
    <t>C-0212-1000-12-51202J-0212030-03-REC11</t>
  </si>
  <si>
    <t>AGREGAR REC 10</t>
  </si>
  <si>
    <t>AGREGAR REC 11</t>
  </si>
  <si>
    <t>MODIFICACIONES PRESUPUESTALES PERIODO: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</si>
</sst>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8"/>
      <color rgb="FF000000"/>
      <name val="Arial"/>
      <family val="2"/>
    </font>
    <font>
      <sz val="9"/>
      <color theme="1"/>
      <name val="Arial Narrow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 Narrow"/>
      <family val="2"/>
    </font>
    <font>
      <b/>
      <sz val="9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59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5" fillId="6" borderId="2" xfId="1" applyNumberFormat="1" applyFont="1" applyFill="1" applyBorder="1" applyAlignment="1">
      <alignment horizontal="right" vertical="center" wrapText="1" readingOrder="1"/>
    </xf>
    <xf numFmtId="164" fontId="15" fillId="6" borderId="4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vertical="center" wrapText="1" readingOrder="1"/>
    </xf>
    <xf numFmtId="164" fontId="16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6" fillId="6" borderId="6" xfId="1" applyNumberFormat="1" applyFont="1" applyFill="1" applyBorder="1" applyAlignment="1">
      <alignment vertical="center" wrapText="1" readingOrder="1"/>
    </xf>
    <xf numFmtId="164" fontId="15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5" fillId="6" borderId="5" xfId="1" applyNumberFormat="1" applyFont="1" applyFill="1" applyBorder="1" applyAlignment="1">
      <alignment horizontal="right" vertical="center" wrapText="1" readingOrder="1"/>
    </xf>
    <xf numFmtId="164" fontId="15" fillId="6" borderId="13" xfId="1" applyNumberFormat="1" applyFont="1" applyFill="1" applyBorder="1" applyAlignment="1">
      <alignment horizontal="right" vertical="center" wrapText="1" readingOrder="1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12" xfId="0" applyFont="1" applyBorder="1" applyAlignment="1">
      <alignment vertical="center" readingOrder="1"/>
    </xf>
    <xf numFmtId="0" fontId="21" fillId="0" borderId="0" xfId="0" applyFont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35" xfId="0" applyFont="1" applyBorder="1" applyAlignment="1">
      <alignment vertical="center" readingOrder="1"/>
    </xf>
    <xf numFmtId="0" fontId="17" fillId="0" borderId="34" xfId="0" applyFont="1" applyBorder="1" applyAlignment="1">
      <alignment horizontal="center" vertical="center" wrapText="1" readingOrder="1"/>
    </xf>
    <xf numFmtId="0" fontId="17" fillId="0" borderId="20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0" fontId="17" fillId="0" borderId="22" xfId="0" applyFont="1" applyBorder="1" applyAlignment="1">
      <alignment horizontal="center" vertical="center" wrapText="1" readingOrder="1"/>
    </xf>
    <xf numFmtId="0" fontId="19" fillId="9" borderId="12" xfId="0" applyFont="1" applyFill="1" applyBorder="1" applyAlignment="1">
      <alignment vertical="center" readingOrder="1"/>
    </xf>
    <xf numFmtId="0" fontId="18" fillId="9" borderId="0" xfId="0" applyFont="1" applyFill="1" applyAlignment="1">
      <alignment vertical="center"/>
    </xf>
    <xf numFmtId="43" fontId="22" fillId="3" borderId="13" xfId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vertical="center" wrapText="1"/>
    </xf>
    <xf numFmtId="43" fontId="18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32" xfId="0" applyFont="1" applyBorder="1" applyAlignment="1">
      <alignment vertical="center" wrapText="1" readingOrder="1"/>
    </xf>
    <xf numFmtId="0" fontId="23" fillId="0" borderId="33" xfId="0" applyFont="1" applyBorder="1" applyAlignment="1">
      <alignment vertical="center" wrapText="1" readingOrder="1"/>
    </xf>
    <xf numFmtId="0" fontId="23" fillId="0" borderId="12" xfId="0" applyFont="1" applyBorder="1" applyAlignment="1">
      <alignment vertical="center" readingOrder="1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13" fillId="0" borderId="0" xfId="0" applyFont="1" applyAlignment="1">
      <alignment vertical="center" readingOrder="1"/>
    </xf>
    <xf numFmtId="0" fontId="13" fillId="0" borderId="1" xfId="0" applyFont="1" applyBorder="1" applyAlignment="1">
      <alignment vertical="center" readingOrder="1"/>
    </xf>
    <xf numFmtId="0" fontId="26" fillId="0" borderId="12" xfId="0" applyFont="1" applyBorder="1" applyAlignment="1">
      <alignment vertical="center" readingOrder="1"/>
    </xf>
    <xf numFmtId="0" fontId="27" fillId="0" borderId="9" xfId="0" applyFont="1" applyBorder="1" applyAlignment="1">
      <alignment horizontal="left" vertical="center" readingOrder="1"/>
    </xf>
    <xf numFmtId="2" fontId="23" fillId="8" borderId="37" xfId="0" applyNumberFormat="1" applyFont="1" applyFill="1" applyBorder="1" applyAlignment="1">
      <alignment horizontal="right" vertical="center" readingOrder="1"/>
    </xf>
    <xf numFmtId="2" fontId="23" fillId="8" borderId="35" xfId="0" applyNumberFormat="1" applyFont="1" applyFill="1" applyBorder="1" applyAlignment="1">
      <alignment horizontal="right" vertical="center" readingOrder="1"/>
    </xf>
    <xf numFmtId="2" fontId="23" fillId="8" borderId="38" xfId="0" applyNumberFormat="1" applyFont="1" applyFill="1" applyBorder="1" applyAlignment="1">
      <alignment horizontal="right" vertical="center" readingOrder="1"/>
    </xf>
    <xf numFmtId="2" fontId="23" fillId="8" borderId="27" xfId="0" applyNumberFormat="1" applyFont="1" applyFill="1" applyBorder="1" applyAlignment="1">
      <alignment horizontal="right" vertical="center" readingOrder="1"/>
    </xf>
    <xf numFmtId="2" fontId="23" fillId="8" borderId="12" xfId="0" applyNumberFormat="1" applyFont="1" applyFill="1" applyBorder="1" applyAlignment="1">
      <alignment horizontal="right" vertical="center" readingOrder="1"/>
    </xf>
    <xf numFmtId="2" fontId="23" fillId="8" borderId="28" xfId="0" applyNumberFormat="1" applyFont="1" applyFill="1" applyBorder="1" applyAlignment="1">
      <alignment horizontal="right" vertical="center" readingOrder="1"/>
    </xf>
    <xf numFmtId="2" fontId="23" fillId="9" borderId="27" xfId="0" applyNumberFormat="1" applyFont="1" applyFill="1" applyBorder="1" applyAlignment="1">
      <alignment horizontal="right" vertical="center" readingOrder="1"/>
    </xf>
    <xf numFmtId="2" fontId="23" fillId="9" borderId="12" xfId="0" applyNumberFormat="1" applyFont="1" applyFill="1" applyBorder="1" applyAlignment="1">
      <alignment horizontal="right" vertical="center" readingOrder="1"/>
    </xf>
    <xf numFmtId="2" fontId="23" fillId="9" borderId="28" xfId="0" applyNumberFormat="1" applyFont="1" applyFill="1" applyBorder="1" applyAlignment="1">
      <alignment horizontal="right" vertical="center" readingOrder="1"/>
    </xf>
    <xf numFmtId="2" fontId="23" fillId="8" borderId="29" xfId="0" applyNumberFormat="1" applyFont="1" applyFill="1" applyBorder="1" applyAlignment="1">
      <alignment horizontal="right" vertical="center" readingOrder="1"/>
    </xf>
    <xf numFmtId="2" fontId="23" fillId="8" borderId="30" xfId="0" applyNumberFormat="1" applyFont="1" applyFill="1" applyBorder="1" applyAlignment="1">
      <alignment horizontal="right" vertical="center" readingOrder="1"/>
    </xf>
    <xf numFmtId="2" fontId="23" fillId="8" borderId="31" xfId="0" applyNumberFormat="1" applyFont="1" applyFill="1" applyBorder="1" applyAlignment="1">
      <alignment horizontal="right" vertical="center" readingOrder="1"/>
    </xf>
    <xf numFmtId="0" fontId="29" fillId="0" borderId="12" xfId="0" applyFont="1" applyBorder="1" applyAlignment="1">
      <alignment vertical="center" readingOrder="1"/>
    </xf>
    <xf numFmtId="0" fontId="28" fillId="10" borderId="12" xfId="0" applyFont="1" applyFill="1" applyBorder="1" applyAlignment="1">
      <alignment vertical="center" readingOrder="1"/>
    </xf>
    <xf numFmtId="0" fontId="29" fillId="10" borderId="12" xfId="0" applyFont="1" applyFill="1" applyBorder="1" applyAlignment="1">
      <alignment vertical="center" readingOrder="1"/>
    </xf>
    <xf numFmtId="0" fontId="8" fillId="0" borderId="34" xfId="0" applyFont="1" applyBorder="1" applyAlignment="1">
      <alignment horizontal="center" vertical="center" wrapText="1" readingOrder="1"/>
    </xf>
    <xf numFmtId="0" fontId="29" fillId="0" borderId="35" xfId="0" applyFont="1" applyBorder="1" applyAlignment="1">
      <alignment vertical="center" readingOrder="1"/>
    </xf>
    <xf numFmtId="0" fontId="29" fillId="9" borderId="12" xfId="0" applyFont="1" applyFill="1" applyBorder="1" applyAlignment="1">
      <alignment vertical="center" readingOrder="1"/>
    </xf>
    <xf numFmtId="0" fontId="19" fillId="11" borderId="12" xfId="0" applyFont="1" applyFill="1" applyBorder="1" applyAlignment="1">
      <alignment vertical="center" readingOrder="1"/>
    </xf>
    <xf numFmtId="0" fontId="8" fillId="0" borderId="12" xfId="0" applyFont="1" applyBorder="1" applyAlignment="1">
      <alignment vertical="center" readingOrder="1"/>
    </xf>
    <xf numFmtId="0" fontId="8" fillId="0" borderId="39" xfId="0" applyFont="1" applyBorder="1" applyAlignment="1">
      <alignment horizontal="center" vertical="center" wrapText="1" readingOrder="1"/>
    </xf>
    <xf numFmtId="0" fontId="29" fillId="0" borderId="36" xfId="0" applyFont="1" applyBorder="1" applyAlignment="1">
      <alignment vertical="center" readingOrder="1"/>
    </xf>
    <xf numFmtId="0" fontId="29" fillId="0" borderId="26" xfId="0" applyFont="1" applyBorder="1" applyAlignment="1">
      <alignment vertical="center" readingOrder="1"/>
    </xf>
    <xf numFmtId="0" fontId="29" fillId="9" borderId="26" xfId="0" applyFont="1" applyFill="1" applyBorder="1" applyAlignment="1">
      <alignment vertical="center" readingOrder="1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8" fillId="12" borderId="12" xfId="0" applyFont="1" applyFill="1" applyBorder="1" applyAlignment="1">
      <alignment vertical="center" readingOrder="1"/>
    </xf>
    <xf numFmtId="0" fontId="8" fillId="12" borderId="12" xfId="0" applyFont="1" applyFill="1" applyBorder="1" applyAlignment="1">
      <alignment vertical="center" readingOrder="1"/>
    </xf>
    <xf numFmtId="0" fontId="30" fillId="0" borderId="0" xfId="0" applyFont="1" applyAlignment="1">
      <alignment vertical="center" readingOrder="1"/>
    </xf>
    <xf numFmtId="0" fontId="31" fillId="0" borderId="0" xfId="0" applyFont="1" applyAlignment="1">
      <alignment vertical="center" readingOrder="1"/>
    </xf>
    <xf numFmtId="0" fontId="31" fillId="7" borderId="2" xfId="0" applyFont="1" applyFill="1" applyBorder="1" applyAlignment="1">
      <alignment horizontal="left" vertical="center" wrapText="1" readingOrder="1"/>
    </xf>
    <xf numFmtId="0" fontId="31" fillId="7" borderId="3" xfId="0" applyFont="1" applyFill="1" applyBorder="1" applyAlignment="1">
      <alignment horizontal="left" vertical="center" wrapText="1" readingOrder="1"/>
    </xf>
    <xf numFmtId="0" fontId="30" fillId="0" borderId="9" xfId="0" applyFont="1" applyBorder="1" applyAlignment="1">
      <alignment horizontal="left" vertical="center" readingOrder="1"/>
    </xf>
    <xf numFmtId="0" fontId="28" fillId="13" borderId="12" xfId="0" applyFont="1" applyFill="1" applyBorder="1" applyAlignment="1">
      <alignment vertical="center" readingOrder="1"/>
    </xf>
    <xf numFmtId="0" fontId="29" fillId="13" borderId="12" xfId="0" applyFont="1" applyFill="1" applyBorder="1" applyAlignment="1">
      <alignment vertical="center" readingOrder="1"/>
    </xf>
    <xf numFmtId="0" fontId="29" fillId="13" borderId="26" xfId="0" applyFont="1" applyFill="1" applyBorder="1" applyAlignment="1">
      <alignment vertical="center" readingOrder="1"/>
    </xf>
    <xf numFmtId="2" fontId="23" fillId="13" borderId="27" xfId="0" applyNumberFormat="1" applyFont="1" applyFill="1" applyBorder="1" applyAlignment="1">
      <alignment horizontal="right" vertical="center" readingOrder="1"/>
    </xf>
    <xf numFmtId="2" fontId="23" fillId="13" borderId="12" xfId="0" applyNumberFormat="1" applyFont="1" applyFill="1" applyBorder="1" applyAlignment="1">
      <alignment horizontal="right" vertical="center" readingOrder="1"/>
    </xf>
    <xf numFmtId="2" fontId="23" fillId="13" borderId="28" xfId="0" applyNumberFormat="1" applyFont="1" applyFill="1" applyBorder="1" applyAlignment="1">
      <alignment horizontal="right" vertical="center" readingOrder="1"/>
    </xf>
    <xf numFmtId="0" fontId="21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28" fillId="14" borderId="12" xfId="0" applyFont="1" applyFill="1" applyBorder="1" applyAlignment="1">
      <alignment vertical="center" readingOrder="1"/>
    </xf>
    <xf numFmtId="0" fontId="29" fillId="14" borderId="12" xfId="0" applyFont="1" applyFill="1" applyBorder="1" applyAlignment="1">
      <alignment vertical="center" readingOrder="1"/>
    </xf>
    <xf numFmtId="0" fontId="14" fillId="13" borderId="0" xfId="0" applyFont="1" applyFill="1" applyAlignment="1">
      <alignment vertical="center"/>
    </xf>
    <xf numFmtId="0" fontId="15" fillId="6" borderId="2" xfId="0" applyFont="1" applyFill="1" applyBorder="1" applyAlignment="1">
      <alignment horizontal="left" vertical="center" wrapText="1" readingOrder="1"/>
    </xf>
    <xf numFmtId="0" fontId="15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J106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I3"/>
    </sheetView>
  </sheetViews>
  <sheetFormatPr baseColWidth="10" defaultRowHeight="15" x14ac:dyDescent="0.25"/>
  <cols>
    <col min="1" max="1" width="28.28515625" customWidth="1"/>
    <col min="2" max="2" width="62.7109375" style="9" customWidth="1"/>
    <col min="3" max="3" width="20.7109375" customWidth="1"/>
    <col min="4" max="4" width="19.28515625" customWidth="1"/>
    <col min="5" max="5" width="17" bestFit="1" customWidth="1"/>
    <col min="6" max="6" width="13.7109375" bestFit="1" customWidth="1"/>
    <col min="7" max="7" width="20.85546875" bestFit="1" customWidth="1"/>
    <col min="8" max="8" width="18.5703125" customWidth="1"/>
    <col min="9" max="9" width="20.85546875" bestFit="1" customWidth="1"/>
    <col min="10" max="10" width="5.85546875" customWidth="1"/>
  </cols>
  <sheetData>
    <row r="1" spans="1:10" s="8" customFormat="1" ht="27.75" customHeight="1" thickTop="1" x14ac:dyDescent="0.25">
      <c r="A1" s="140" t="s">
        <v>231</v>
      </c>
      <c r="B1" s="141"/>
      <c r="C1" s="16" t="s">
        <v>0</v>
      </c>
      <c r="D1" s="16"/>
      <c r="E1" s="16"/>
      <c r="F1" s="16"/>
      <c r="G1" s="17"/>
      <c r="H1" s="17"/>
      <c r="I1" s="81"/>
      <c r="J1" s="82"/>
    </row>
    <row r="2" spans="1:10" s="8" customFormat="1" ht="27.75" customHeight="1" x14ac:dyDescent="0.25">
      <c r="A2" s="142" t="s">
        <v>1</v>
      </c>
      <c r="B2" s="143"/>
      <c r="C2" s="143"/>
      <c r="D2" s="143"/>
      <c r="E2" s="143"/>
      <c r="F2" s="143"/>
      <c r="G2" s="143"/>
      <c r="H2" s="1"/>
      <c r="I2" s="18"/>
    </row>
    <row r="3" spans="1:10" s="8" customFormat="1" ht="27" customHeight="1" thickBot="1" x14ac:dyDescent="0.3">
      <c r="A3" s="144" t="s">
        <v>246</v>
      </c>
      <c r="B3" s="145"/>
      <c r="C3" s="145"/>
      <c r="D3" s="146"/>
      <c r="E3" s="146"/>
      <c r="F3" s="146"/>
      <c r="G3" s="146"/>
      <c r="H3" s="146"/>
      <c r="I3" s="147"/>
    </row>
    <row r="4" spans="1:10" s="5" customFormat="1" ht="25.5" customHeight="1" thickTop="1" thickBot="1" x14ac:dyDescent="0.3">
      <c r="A4" s="2" t="s">
        <v>88</v>
      </c>
      <c r="B4" s="3" t="s">
        <v>2</v>
      </c>
      <c r="C4" s="24" t="s">
        <v>224</v>
      </c>
      <c r="D4" s="24" t="s">
        <v>187</v>
      </c>
      <c r="E4" s="33" t="s">
        <v>188</v>
      </c>
      <c r="F4" s="34" t="s">
        <v>189</v>
      </c>
      <c r="G4" s="28" t="s">
        <v>191</v>
      </c>
      <c r="H4" s="27" t="s">
        <v>190</v>
      </c>
      <c r="I4" s="4" t="s">
        <v>225</v>
      </c>
    </row>
    <row r="5" spans="1:10" s="6" customFormat="1" ht="36" customHeight="1" thickTop="1" thickBot="1" x14ac:dyDescent="0.25">
      <c r="A5" s="148" t="s">
        <v>192</v>
      </c>
      <c r="B5" s="149"/>
      <c r="C5" s="37">
        <f t="shared" ref="C5:I5" si="0">C6+C85</f>
        <v>139501579275</v>
      </c>
      <c r="D5" s="37">
        <f t="shared" si="0"/>
        <v>6105358140.1399994</v>
      </c>
      <c r="E5" s="46">
        <f t="shared" si="0"/>
        <v>6105358140.1399994</v>
      </c>
      <c r="F5" s="38">
        <f t="shared" si="0"/>
        <v>0</v>
      </c>
      <c r="G5" s="37">
        <f t="shared" si="0"/>
        <v>605240133</v>
      </c>
      <c r="H5" s="38">
        <f t="shared" si="0"/>
        <v>605240133</v>
      </c>
      <c r="I5" s="38">
        <f t="shared" si="0"/>
        <v>139501579275</v>
      </c>
    </row>
    <row r="6" spans="1:10" s="7" customFormat="1" ht="30" customHeight="1" thickTop="1" thickBot="1" x14ac:dyDescent="0.3">
      <c r="A6" s="150" t="s">
        <v>193</v>
      </c>
      <c r="B6" s="151"/>
      <c r="C6" s="35">
        <f t="shared" ref="C6:I6" si="1">C7+C36+C65+C74</f>
        <v>71193000000</v>
      </c>
      <c r="D6" s="35">
        <f t="shared" si="1"/>
        <v>2669633670.54</v>
      </c>
      <c r="E6" s="47">
        <f t="shared" si="1"/>
        <v>2669633670.54</v>
      </c>
      <c r="F6" s="36">
        <f t="shared" si="1"/>
        <v>0</v>
      </c>
      <c r="G6" s="54">
        <f t="shared" si="1"/>
        <v>605240133</v>
      </c>
      <c r="H6" s="55">
        <f t="shared" si="1"/>
        <v>605240133</v>
      </c>
      <c r="I6" s="36">
        <f t="shared" si="1"/>
        <v>71193000000</v>
      </c>
    </row>
    <row r="7" spans="1:10" s="15" customFormat="1" ht="19.899999999999999" customHeight="1" thickTop="1" thickBot="1" x14ac:dyDescent="0.3">
      <c r="A7" s="10" t="s">
        <v>89</v>
      </c>
      <c r="B7" s="11" t="s">
        <v>3</v>
      </c>
      <c r="C7" s="29">
        <f>C8</f>
        <v>59430000000</v>
      </c>
      <c r="D7" s="30">
        <f t="shared" ref="D7:I7" si="2">D8</f>
        <v>0</v>
      </c>
      <c r="E7" s="48">
        <f t="shared" si="2"/>
        <v>0</v>
      </c>
      <c r="F7" s="48">
        <f t="shared" si="2"/>
        <v>0</v>
      </c>
      <c r="G7" s="29">
        <f t="shared" si="2"/>
        <v>0</v>
      </c>
      <c r="H7" s="32">
        <f t="shared" si="2"/>
        <v>0</v>
      </c>
      <c r="I7" s="32">
        <f t="shared" si="2"/>
        <v>59430000000</v>
      </c>
    </row>
    <row r="8" spans="1:10" s="15" customFormat="1" ht="22.15" customHeight="1" thickTop="1" thickBot="1" x14ac:dyDescent="0.3">
      <c r="A8" s="19" t="s">
        <v>90</v>
      </c>
      <c r="B8" s="20" t="s">
        <v>68</v>
      </c>
      <c r="C8" s="56">
        <f>C9+C20+C28</f>
        <v>59430000000</v>
      </c>
      <c r="D8" s="56">
        <f t="shared" ref="D8:H8" si="3">D9+D20+D28</f>
        <v>0</v>
      </c>
      <c r="E8" s="57">
        <f>E9+E20+E28</f>
        <v>0</v>
      </c>
      <c r="F8" s="58">
        <f t="shared" si="3"/>
        <v>0</v>
      </c>
      <c r="G8" s="59">
        <f>G9+G20+G28</f>
        <v>0</v>
      </c>
      <c r="H8" s="60">
        <f t="shared" si="3"/>
        <v>0</v>
      </c>
      <c r="I8" s="60">
        <f>I9+I20+I28</f>
        <v>59430000000</v>
      </c>
    </row>
    <row r="9" spans="1:10" ht="19.899999999999999" customHeight="1" thickTop="1" thickBot="1" x14ac:dyDescent="0.3">
      <c r="A9" s="12" t="s">
        <v>91</v>
      </c>
      <c r="B9" s="13" t="s">
        <v>4</v>
      </c>
      <c r="C9" s="30">
        <f>C10</f>
        <v>42136000000</v>
      </c>
      <c r="D9" s="42">
        <f t="shared" ref="D9:I9" si="4">D10</f>
        <v>0</v>
      </c>
      <c r="E9" s="49">
        <f t="shared" si="4"/>
        <v>0</v>
      </c>
      <c r="F9" s="43">
        <f t="shared" si="4"/>
        <v>0</v>
      </c>
      <c r="G9" s="50">
        <f t="shared" si="4"/>
        <v>0</v>
      </c>
      <c r="H9" s="51">
        <f>H10</f>
        <v>0</v>
      </c>
      <c r="I9" s="31">
        <f t="shared" si="4"/>
        <v>42136000000</v>
      </c>
    </row>
    <row r="10" spans="1:10" ht="19.899999999999999" customHeight="1" thickTop="1" x14ac:dyDescent="0.25">
      <c r="A10" s="19" t="s">
        <v>92</v>
      </c>
      <c r="B10" s="20" t="s">
        <v>69</v>
      </c>
      <c r="C10" s="56">
        <f>SUM(C11:C19)</f>
        <v>42136000000</v>
      </c>
      <c r="D10" s="61">
        <f t="shared" ref="D10:F10" si="5">SUM(D11:D19)</f>
        <v>0</v>
      </c>
      <c r="E10" s="62">
        <f t="shared" si="5"/>
        <v>0</v>
      </c>
      <c r="F10" s="63">
        <f t="shared" si="5"/>
        <v>0</v>
      </c>
      <c r="G10" s="61">
        <f>SUM(G11:G19)</f>
        <v>0</v>
      </c>
      <c r="H10" s="63">
        <f>SUM(H11:H19)</f>
        <v>0</v>
      </c>
      <c r="I10" s="64">
        <f>SUM(I11:I19)</f>
        <v>42136000000</v>
      </c>
    </row>
    <row r="11" spans="1:10" ht="19.899999999999999" customHeight="1" x14ac:dyDescent="0.25">
      <c r="A11" s="19" t="s">
        <v>93</v>
      </c>
      <c r="B11" s="21" t="s">
        <v>5</v>
      </c>
      <c r="C11" s="56">
        <f>VLOOKUP(A11,'HOJA TRABAJO'!$A$1:$Z$79,6,0)</f>
        <v>34936000000</v>
      </c>
      <c r="D11" s="56">
        <f>VLOOKUP(A11,'HOJA TRABAJO'!$A$1:$Z$79,7,0)</f>
        <v>0</v>
      </c>
      <c r="E11" s="58">
        <f>VLOOKUP(A11,'HOJA TRABAJO'!$A$1:$Z$79,8,0)</f>
        <v>0</v>
      </c>
      <c r="F11" s="64">
        <v>0</v>
      </c>
      <c r="G11" s="56">
        <f>VLOOKUP(A11,'HOJA TRABAJO'!$A$1:$Z$79,9,0)</f>
        <v>0</v>
      </c>
      <c r="H11" s="64">
        <f>VLOOKUP(A11,'HOJA TRABAJO'!$A$1:$Z$79,10,0)</f>
        <v>0</v>
      </c>
      <c r="I11" s="64">
        <f>C11+D11-E11-F11+G11-H11</f>
        <v>34936000000</v>
      </c>
    </row>
    <row r="12" spans="1:10" ht="19.899999999999999" customHeight="1" x14ac:dyDescent="0.25">
      <c r="A12" s="19" t="s">
        <v>94</v>
      </c>
      <c r="B12" s="21" t="s">
        <v>6</v>
      </c>
      <c r="C12" s="56">
        <f>VLOOKUP(A12,'HOJA TRABAJO'!$A$1:$Z$79,6,0)</f>
        <v>500000000</v>
      </c>
      <c r="D12" s="56">
        <f>VLOOKUP(A12,'HOJA TRABAJO'!$A$1:$Z$79,7,0)</f>
        <v>0</v>
      </c>
      <c r="E12" s="58">
        <f>VLOOKUP(A12,'HOJA TRABAJO'!$A$1:$Z$79,8,0)</f>
        <v>0</v>
      </c>
      <c r="F12" s="64">
        <v>0</v>
      </c>
      <c r="G12" s="56">
        <f>VLOOKUP(A12,'HOJA TRABAJO'!$A$1:$Z$79,9,0)</f>
        <v>0</v>
      </c>
      <c r="H12" s="64">
        <f>VLOOKUP(A12,'HOJA TRABAJO'!$A$1:$Z$79,10,0)</f>
        <v>0</v>
      </c>
      <c r="I12" s="64">
        <f t="shared" ref="I12:I27" si="6">C12+D12-E12-F12+G12-H12</f>
        <v>500000000</v>
      </c>
    </row>
    <row r="13" spans="1:10" ht="19.899999999999999" customHeight="1" x14ac:dyDescent="0.25">
      <c r="A13" s="19" t="s">
        <v>95</v>
      </c>
      <c r="B13" s="21" t="s">
        <v>7</v>
      </c>
      <c r="C13" s="56">
        <f>VLOOKUP(A13,'HOJA TRABAJO'!$A$1:$Z$79,6,0)</f>
        <v>20000000</v>
      </c>
      <c r="D13" s="56">
        <f>VLOOKUP(A13,'HOJA TRABAJO'!$A$1:$Z$79,7,0)</f>
        <v>0</v>
      </c>
      <c r="E13" s="58">
        <f>VLOOKUP(A13,'HOJA TRABAJO'!$A$1:$Z$79,8,0)</f>
        <v>0</v>
      </c>
      <c r="F13" s="64">
        <v>0</v>
      </c>
      <c r="G13" s="56">
        <f>VLOOKUP(A13,'HOJA TRABAJO'!$A$1:$Z$79,9,0)</f>
        <v>0</v>
      </c>
      <c r="H13" s="64">
        <f>VLOOKUP(A13,'HOJA TRABAJO'!$A$1:$Z$79,10,0)</f>
        <v>0</v>
      </c>
      <c r="I13" s="64">
        <f t="shared" si="6"/>
        <v>20000000</v>
      </c>
    </row>
    <row r="14" spans="1:10" ht="19.899999999999999" customHeight="1" x14ac:dyDescent="0.25">
      <c r="A14" s="19" t="s">
        <v>96</v>
      </c>
      <c r="B14" s="21" t="s">
        <v>8</v>
      </c>
      <c r="C14" s="56">
        <f>VLOOKUP(A14,'HOJA TRABAJO'!$A$1:$Z$79,6,0)</f>
        <v>20000000</v>
      </c>
      <c r="D14" s="56">
        <f>VLOOKUP(A14,'HOJA TRABAJO'!$A$1:$Z$79,7,0)</f>
        <v>0</v>
      </c>
      <c r="E14" s="58">
        <f>VLOOKUP(A14,'HOJA TRABAJO'!$A$1:$Z$79,8,0)</f>
        <v>0</v>
      </c>
      <c r="F14" s="64">
        <v>0</v>
      </c>
      <c r="G14" s="56">
        <f>VLOOKUP(A14,'HOJA TRABAJO'!$A$1:$Z$79,9,0)</f>
        <v>0</v>
      </c>
      <c r="H14" s="64">
        <f>VLOOKUP(A14,'HOJA TRABAJO'!$A$1:$Z$79,10,0)</f>
        <v>0</v>
      </c>
      <c r="I14" s="64">
        <f t="shared" si="6"/>
        <v>20000000</v>
      </c>
    </row>
    <row r="15" spans="1:10" ht="19.899999999999999" customHeight="1" x14ac:dyDescent="0.25">
      <c r="A15" s="19" t="s">
        <v>97</v>
      </c>
      <c r="B15" s="21" t="s">
        <v>9</v>
      </c>
      <c r="C15" s="56">
        <f>VLOOKUP(A15,'HOJA TRABAJO'!$A$1:$Z$79,6,0)</f>
        <v>1300000000</v>
      </c>
      <c r="D15" s="56">
        <f>VLOOKUP(A15,'HOJA TRABAJO'!$A$1:$Z$79,7,0)</f>
        <v>0</v>
      </c>
      <c r="E15" s="58">
        <f>VLOOKUP(A15,'HOJA TRABAJO'!$A$1:$Z$79,8,0)</f>
        <v>0</v>
      </c>
      <c r="F15" s="64">
        <v>0</v>
      </c>
      <c r="G15" s="56">
        <f>VLOOKUP(A15,'HOJA TRABAJO'!$A$1:$Z$79,9,0)</f>
        <v>0</v>
      </c>
      <c r="H15" s="64">
        <f>VLOOKUP(A15,'HOJA TRABAJO'!$A$1:$Z$79,10,0)</f>
        <v>0</v>
      </c>
      <c r="I15" s="64">
        <f t="shared" si="6"/>
        <v>1300000000</v>
      </c>
    </row>
    <row r="16" spans="1:10" ht="19.899999999999999" customHeight="1" x14ac:dyDescent="0.25">
      <c r="A16" s="19" t="s">
        <v>98</v>
      </c>
      <c r="B16" s="21" t="s">
        <v>10</v>
      </c>
      <c r="C16" s="56">
        <f>VLOOKUP(A16,'HOJA TRABAJO'!$A$1:$Z$79,6,0)</f>
        <v>900000000</v>
      </c>
      <c r="D16" s="56">
        <f>VLOOKUP(A16,'HOJA TRABAJO'!$A$1:$Z$79,7,0)</f>
        <v>0</v>
      </c>
      <c r="E16" s="58">
        <f>VLOOKUP(A16,'HOJA TRABAJO'!$A$1:$Z$79,8,0)</f>
        <v>0</v>
      </c>
      <c r="F16" s="64">
        <v>0</v>
      </c>
      <c r="G16" s="56">
        <f>VLOOKUP(A16,'HOJA TRABAJO'!$A$1:$Z$79,9,0)</f>
        <v>0</v>
      </c>
      <c r="H16" s="64">
        <f>VLOOKUP(A16,'HOJA TRABAJO'!$A$1:$Z$79,10,0)</f>
        <v>0</v>
      </c>
      <c r="I16" s="64">
        <f t="shared" si="6"/>
        <v>900000000</v>
      </c>
    </row>
    <row r="17" spans="1:9" ht="19.899999999999999" customHeight="1" x14ac:dyDescent="0.25">
      <c r="A17" s="19" t="s">
        <v>99</v>
      </c>
      <c r="B17" s="21" t="s">
        <v>11</v>
      </c>
      <c r="C17" s="56">
        <f>VLOOKUP(A17,'HOJA TRABAJO'!$A$1:$Z$79,6,0)</f>
        <v>60000000</v>
      </c>
      <c r="D17" s="56">
        <f>VLOOKUP(A17,'HOJA TRABAJO'!$A$1:$Z$79,7,0)</f>
        <v>0</v>
      </c>
      <c r="E17" s="58">
        <f>VLOOKUP(A17,'HOJA TRABAJO'!$A$1:$Z$79,8,0)</f>
        <v>0</v>
      </c>
      <c r="F17" s="64">
        <v>0</v>
      </c>
      <c r="G17" s="56">
        <f>VLOOKUP(A17,'HOJA TRABAJO'!$A$1:$Z$79,9,0)</f>
        <v>0</v>
      </c>
      <c r="H17" s="64">
        <f>VLOOKUP(A17,'HOJA TRABAJO'!$A$1:$Z$79,10,0)</f>
        <v>0</v>
      </c>
      <c r="I17" s="64">
        <f t="shared" si="6"/>
        <v>60000000</v>
      </c>
    </row>
    <row r="18" spans="1:9" ht="19.899999999999999" customHeight="1" x14ac:dyDescent="0.25">
      <c r="A18" s="19" t="s">
        <v>100</v>
      </c>
      <c r="B18" s="21" t="s">
        <v>12</v>
      </c>
      <c r="C18" s="56">
        <f>VLOOKUP(A18,'HOJA TRABAJO'!$A$1:$Z$79,6,0)</f>
        <v>3000000000</v>
      </c>
      <c r="D18" s="56">
        <f>VLOOKUP(A18,'HOJA TRABAJO'!$A$1:$Z$79,7,0)</f>
        <v>0</v>
      </c>
      <c r="E18" s="58">
        <f>VLOOKUP(A18,'HOJA TRABAJO'!$A$1:$Z$79,8,0)</f>
        <v>0</v>
      </c>
      <c r="F18" s="64">
        <v>0</v>
      </c>
      <c r="G18" s="56">
        <f>VLOOKUP(A18,'HOJA TRABAJO'!$A$1:$Z$79,9,0)</f>
        <v>0</v>
      </c>
      <c r="H18" s="64">
        <f>VLOOKUP(A18,'HOJA TRABAJO'!$A$1:$Z$79,10,0)</f>
        <v>0</v>
      </c>
      <c r="I18" s="64">
        <f t="shared" si="6"/>
        <v>3000000000</v>
      </c>
    </row>
    <row r="19" spans="1:9" ht="19.899999999999999" customHeight="1" thickBot="1" x14ac:dyDescent="0.3">
      <c r="A19" s="19" t="s">
        <v>101</v>
      </c>
      <c r="B19" s="21" t="s">
        <v>13</v>
      </c>
      <c r="C19" s="56">
        <f>VLOOKUP(A19,'HOJA TRABAJO'!$A$1:$Z$79,6,0)</f>
        <v>1400000000</v>
      </c>
      <c r="D19" s="59">
        <f>VLOOKUP(A19,'HOJA TRABAJO'!$A$1:$Z$79,7,0)</f>
        <v>0</v>
      </c>
      <c r="E19" s="65">
        <f>VLOOKUP(A19,'HOJA TRABAJO'!$A$1:$Z$79,8,0)</f>
        <v>0</v>
      </c>
      <c r="F19" s="60">
        <v>0</v>
      </c>
      <c r="G19" s="59">
        <f>VLOOKUP(A19,'HOJA TRABAJO'!$A$1:$Z$79,9,0)</f>
        <v>0</v>
      </c>
      <c r="H19" s="60">
        <f>VLOOKUP(A19,'HOJA TRABAJO'!$A$1:$Z$79,10,0)</f>
        <v>0</v>
      </c>
      <c r="I19" s="64">
        <f t="shared" si="6"/>
        <v>1400000000</v>
      </c>
    </row>
    <row r="20" spans="1:9" s="15" customFormat="1" ht="19.899999999999999" customHeight="1" thickTop="1" thickBot="1" x14ac:dyDescent="0.3">
      <c r="A20" s="12" t="s">
        <v>102</v>
      </c>
      <c r="B20" s="13" t="s">
        <v>14</v>
      </c>
      <c r="C20" s="30">
        <f>SUM(C21:C27)</f>
        <v>14536000000</v>
      </c>
      <c r="D20" s="50">
        <f t="shared" ref="D20:I20" si="7">SUM(D21:D27)</f>
        <v>0</v>
      </c>
      <c r="E20" s="41">
        <f t="shared" si="7"/>
        <v>0</v>
      </c>
      <c r="F20" s="51">
        <f t="shared" si="7"/>
        <v>0</v>
      </c>
      <c r="G20" s="44">
        <f>SUM(G21:G27)</f>
        <v>0</v>
      </c>
      <c r="H20" s="45">
        <f t="shared" si="7"/>
        <v>0</v>
      </c>
      <c r="I20" s="31">
        <f t="shared" si="7"/>
        <v>14536000000</v>
      </c>
    </row>
    <row r="21" spans="1:9" ht="19.899999999999999" customHeight="1" thickTop="1" x14ac:dyDescent="0.25">
      <c r="A21" s="19" t="s">
        <v>103</v>
      </c>
      <c r="B21" s="21" t="s">
        <v>61</v>
      </c>
      <c r="C21" s="56">
        <f>VLOOKUP(A21,'HOJA TRABAJO'!$A$1:$Z$79,6,0)</f>
        <v>4000000000</v>
      </c>
      <c r="D21" s="61">
        <f>VLOOKUP(A21,'HOJA TRABAJO'!$A$1:$Z$79,7,0)</f>
        <v>0</v>
      </c>
      <c r="E21" s="62">
        <f>VLOOKUP(A21,'HOJA TRABAJO'!$A$1:$Z$79,8,0)</f>
        <v>0</v>
      </c>
      <c r="F21" s="63">
        <v>0</v>
      </c>
      <c r="G21" s="56">
        <f>VLOOKUP(A21,'HOJA TRABAJO'!$A$1:$Z$79,9,0)</f>
        <v>0</v>
      </c>
      <c r="H21" s="64">
        <f>VLOOKUP(A21,'HOJA TRABAJO'!$A$1:$Z$79,10,0)</f>
        <v>0</v>
      </c>
      <c r="I21" s="64">
        <f t="shared" si="6"/>
        <v>4000000000</v>
      </c>
    </row>
    <row r="22" spans="1:9" ht="19.899999999999999" customHeight="1" x14ac:dyDescent="0.25">
      <c r="A22" s="19" t="s">
        <v>104</v>
      </c>
      <c r="B22" s="21" t="s">
        <v>62</v>
      </c>
      <c r="C22" s="56">
        <f>VLOOKUP(A22,'HOJA TRABAJO'!$A$1:$Z$79,6,0)</f>
        <v>3500000000</v>
      </c>
      <c r="D22" s="56">
        <f>VLOOKUP(A22,'HOJA TRABAJO'!$A$1:$Z$79,7,0)</f>
        <v>0</v>
      </c>
      <c r="E22" s="58">
        <f>VLOOKUP(A22,'HOJA TRABAJO'!$A$1:$Z$79,8,0)</f>
        <v>0</v>
      </c>
      <c r="F22" s="64">
        <v>0</v>
      </c>
      <c r="G22" s="56">
        <f>VLOOKUP(A22,'HOJA TRABAJO'!$A$1:$Z$79,9,0)</f>
        <v>0</v>
      </c>
      <c r="H22" s="64">
        <f>VLOOKUP(A22,'HOJA TRABAJO'!$A$1:$Z$79,10,0)</f>
        <v>0</v>
      </c>
      <c r="I22" s="64">
        <f t="shared" si="6"/>
        <v>3500000000</v>
      </c>
    </row>
    <row r="23" spans="1:9" ht="19.899999999999999" customHeight="1" x14ac:dyDescent="0.25">
      <c r="A23" s="19" t="s">
        <v>105</v>
      </c>
      <c r="B23" s="21" t="s">
        <v>15</v>
      </c>
      <c r="C23" s="56">
        <f>VLOOKUP(A23,'HOJA TRABAJO'!$A$1:$Z$79,6,0)</f>
        <v>3500000000</v>
      </c>
      <c r="D23" s="56">
        <f>VLOOKUP(A23,'HOJA TRABAJO'!$A$1:$Z$79,7,0)</f>
        <v>0</v>
      </c>
      <c r="E23" s="58">
        <f>VLOOKUP(A23,'HOJA TRABAJO'!$A$1:$Z$79,8,0)</f>
        <v>0</v>
      </c>
      <c r="F23" s="64">
        <v>0</v>
      </c>
      <c r="G23" s="56">
        <f>VLOOKUP(A23,'HOJA TRABAJO'!$A$1:$Z$79,9,0)</f>
        <v>0</v>
      </c>
      <c r="H23" s="64">
        <f>VLOOKUP(A23,'HOJA TRABAJO'!$A$1:$Z$79,10,0)</f>
        <v>0</v>
      </c>
      <c r="I23" s="64">
        <f t="shared" si="6"/>
        <v>3500000000</v>
      </c>
    </row>
    <row r="24" spans="1:9" ht="19.899999999999999" customHeight="1" x14ac:dyDescent="0.25">
      <c r="A24" s="19" t="s">
        <v>106</v>
      </c>
      <c r="B24" s="21" t="s">
        <v>63</v>
      </c>
      <c r="C24" s="56">
        <f>VLOOKUP(A24,'HOJA TRABAJO'!$A$1:$Z$79,6,0)</f>
        <v>1136000000</v>
      </c>
      <c r="D24" s="56">
        <f>VLOOKUP(A24,'HOJA TRABAJO'!$A$1:$Z$79,7,0)</f>
        <v>0</v>
      </c>
      <c r="E24" s="58">
        <f>VLOOKUP(A24,'HOJA TRABAJO'!$A$1:$Z$79,8,0)</f>
        <v>0</v>
      </c>
      <c r="F24" s="64">
        <v>0</v>
      </c>
      <c r="G24" s="56">
        <f>VLOOKUP(A24,'HOJA TRABAJO'!$A$1:$Z$79,9,0)</f>
        <v>0</v>
      </c>
      <c r="H24" s="64">
        <f>VLOOKUP(A24,'HOJA TRABAJO'!$A$1:$Z$79,10,0)</f>
        <v>0</v>
      </c>
      <c r="I24" s="64">
        <f t="shared" si="6"/>
        <v>1136000000</v>
      </c>
    </row>
    <row r="25" spans="1:9" ht="19.899999999999999" customHeight="1" x14ac:dyDescent="0.25">
      <c r="A25" s="19" t="s">
        <v>107</v>
      </c>
      <c r="B25" s="21" t="s">
        <v>16</v>
      </c>
      <c r="C25" s="56">
        <f>VLOOKUP(A25,'HOJA TRABAJO'!$A$1:$Z$79,6,0)</f>
        <v>500000000</v>
      </c>
      <c r="D25" s="56">
        <f>VLOOKUP(A25,'HOJA TRABAJO'!$A$1:$Z$79,7,0)</f>
        <v>0</v>
      </c>
      <c r="E25" s="58">
        <f>VLOOKUP(A25,'HOJA TRABAJO'!$A$1:$Z$79,8,0)</f>
        <v>0</v>
      </c>
      <c r="F25" s="64">
        <v>0</v>
      </c>
      <c r="G25" s="56">
        <f>VLOOKUP(A25,'HOJA TRABAJO'!$A$1:$Z$79,9,0)</f>
        <v>0</v>
      </c>
      <c r="H25" s="64">
        <f>VLOOKUP(A25,'HOJA TRABAJO'!$A$1:$Z$79,10,0)</f>
        <v>0</v>
      </c>
      <c r="I25" s="64">
        <f t="shared" si="6"/>
        <v>500000000</v>
      </c>
    </row>
    <row r="26" spans="1:9" ht="19.899999999999999" customHeight="1" x14ac:dyDescent="0.25">
      <c r="A26" s="19" t="s">
        <v>108</v>
      </c>
      <c r="B26" s="21" t="s">
        <v>17</v>
      </c>
      <c r="C26" s="56">
        <f>VLOOKUP(A26,'HOJA TRABAJO'!$A$1:$Z$79,6,0)</f>
        <v>1000000000</v>
      </c>
      <c r="D26" s="56">
        <f>VLOOKUP(A26,'HOJA TRABAJO'!$A$1:$Z$79,7,0)</f>
        <v>0</v>
      </c>
      <c r="E26" s="58">
        <f>VLOOKUP(A26,'HOJA TRABAJO'!$A$1:$Z$79,8,0)</f>
        <v>0</v>
      </c>
      <c r="F26" s="64">
        <v>0</v>
      </c>
      <c r="G26" s="56">
        <f>VLOOKUP(A26,'HOJA TRABAJO'!$A$1:$Z$79,9,0)</f>
        <v>0</v>
      </c>
      <c r="H26" s="64">
        <f>VLOOKUP(A26,'HOJA TRABAJO'!$A$1:$Z$79,10,0)</f>
        <v>0</v>
      </c>
      <c r="I26" s="64">
        <f t="shared" si="6"/>
        <v>1000000000</v>
      </c>
    </row>
    <row r="27" spans="1:9" ht="19.899999999999999" customHeight="1" thickBot="1" x14ac:dyDescent="0.3">
      <c r="A27" s="19" t="s">
        <v>109</v>
      </c>
      <c r="B27" s="21" t="s">
        <v>18</v>
      </c>
      <c r="C27" s="56">
        <f>VLOOKUP(A27,'HOJA TRABAJO'!$A$1:$Z$79,6,0)</f>
        <v>900000000</v>
      </c>
      <c r="D27" s="56">
        <f>VLOOKUP(A27,'HOJA TRABAJO'!$A$1:$Z$79,7,0)</f>
        <v>0</v>
      </c>
      <c r="E27" s="58">
        <f>VLOOKUP(A27,'HOJA TRABAJO'!$A$1:$Z$79,8,0)</f>
        <v>0</v>
      </c>
      <c r="F27" s="64">
        <v>0</v>
      </c>
      <c r="G27" s="56">
        <f>VLOOKUP(A27,'HOJA TRABAJO'!$A$1:$Z$79,9,0)</f>
        <v>0</v>
      </c>
      <c r="H27" s="64">
        <f>VLOOKUP(A27,'HOJA TRABAJO'!$A$1:$Z$79,10,0)</f>
        <v>0</v>
      </c>
      <c r="I27" s="64">
        <f t="shared" si="6"/>
        <v>900000000</v>
      </c>
    </row>
    <row r="28" spans="1:9" s="15" customFormat="1" ht="19.899999999999999" customHeight="1" thickTop="1" thickBot="1" x14ac:dyDescent="0.3">
      <c r="A28" s="12" t="s">
        <v>110</v>
      </c>
      <c r="B28" s="13" t="s">
        <v>19</v>
      </c>
      <c r="C28" s="30">
        <f t="shared" ref="C28:I28" si="8">C29+C33+C34+C35</f>
        <v>2758000000</v>
      </c>
      <c r="D28" s="30">
        <f t="shared" si="8"/>
        <v>0</v>
      </c>
      <c r="E28" s="48">
        <f t="shared" si="8"/>
        <v>0</v>
      </c>
      <c r="F28" s="31">
        <f t="shared" si="8"/>
        <v>0</v>
      </c>
      <c r="G28" s="30">
        <f t="shared" si="8"/>
        <v>0</v>
      </c>
      <c r="H28" s="31">
        <f t="shared" si="8"/>
        <v>0</v>
      </c>
      <c r="I28" s="53">
        <f t="shared" si="8"/>
        <v>2758000000</v>
      </c>
    </row>
    <row r="29" spans="1:9" ht="19.899999999999999" customHeight="1" thickTop="1" x14ac:dyDescent="0.25">
      <c r="A29" s="19" t="s">
        <v>111</v>
      </c>
      <c r="B29" s="20" t="s">
        <v>70</v>
      </c>
      <c r="C29" s="56">
        <f>C30+C31+C32</f>
        <v>1638000000</v>
      </c>
      <c r="D29" s="56">
        <f t="shared" ref="D29:E29" si="9">D30+D31+D32</f>
        <v>0</v>
      </c>
      <c r="E29" s="57">
        <f t="shared" si="9"/>
        <v>0</v>
      </c>
      <c r="F29" s="64">
        <f>F30+F31+F32</f>
        <v>0</v>
      </c>
      <c r="G29" s="56">
        <f t="shared" ref="G29" si="10">G30+G31+G32</f>
        <v>0</v>
      </c>
      <c r="H29" s="64">
        <f t="shared" ref="H29" si="11">H30+H31+H32</f>
        <v>0</v>
      </c>
      <c r="I29" s="66">
        <f t="shared" ref="I29" si="12">I30+I31+I32</f>
        <v>1638000000</v>
      </c>
    </row>
    <row r="30" spans="1:9" ht="19.899999999999999" customHeight="1" x14ac:dyDescent="0.25">
      <c r="A30" s="19" t="s">
        <v>112</v>
      </c>
      <c r="B30" s="21" t="s">
        <v>20</v>
      </c>
      <c r="C30" s="56">
        <f>VLOOKUP(A30,'HOJA TRABAJO'!$A$1:$Z$79,6,0)</f>
        <v>1000000000</v>
      </c>
      <c r="D30" s="56">
        <f>VLOOKUP(A30,'HOJA TRABAJO'!$A$1:$Z$79,7,0)</f>
        <v>0</v>
      </c>
      <c r="E30" s="58">
        <f>VLOOKUP(A30,'HOJA TRABAJO'!$A$1:$Z$79,8,0)</f>
        <v>0</v>
      </c>
      <c r="F30" s="64">
        <v>0</v>
      </c>
      <c r="G30" s="56">
        <f>VLOOKUP(A30,'HOJA TRABAJO'!$A$1:$Z$79,9,0)</f>
        <v>0</v>
      </c>
      <c r="H30" s="64">
        <f>VLOOKUP(A30,'HOJA TRABAJO'!$A$1:$Z$79,10,0)</f>
        <v>0</v>
      </c>
      <c r="I30" s="67">
        <f t="shared" ref="I30:I64" si="13">C30+D30-E30-F30+G30-H30</f>
        <v>1000000000</v>
      </c>
    </row>
    <row r="31" spans="1:9" ht="19.899999999999999" customHeight="1" x14ac:dyDescent="0.25">
      <c r="A31" s="19" t="s">
        <v>113</v>
      </c>
      <c r="B31" s="21" t="s">
        <v>21</v>
      </c>
      <c r="C31" s="56">
        <f>VLOOKUP(A31,'HOJA TRABAJO'!$A$1:$Z$79,6,0)</f>
        <v>477000000</v>
      </c>
      <c r="D31" s="56">
        <f>VLOOKUP(A31,'HOJA TRABAJO'!$A$1:$Z$79,7,0)</f>
        <v>0</v>
      </c>
      <c r="E31" s="58">
        <f>VLOOKUP(A31,'HOJA TRABAJO'!$A$1:$Z$79,8,0)</f>
        <v>0</v>
      </c>
      <c r="F31" s="64">
        <v>0</v>
      </c>
      <c r="G31" s="56">
        <f>VLOOKUP(A31,'HOJA TRABAJO'!$A$1:$Z$79,9,0)</f>
        <v>0</v>
      </c>
      <c r="H31" s="64">
        <f>VLOOKUP(A31,'HOJA TRABAJO'!$A$1:$Z$79,10,0)</f>
        <v>0</v>
      </c>
      <c r="I31" s="67">
        <f t="shared" si="13"/>
        <v>477000000</v>
      </c>
    </row>
    <row r="32" spans="1:9" ht="19.899999999999999" customHeight="1" x14ac:dyDescent="0.25">
      <c r="A32" s="19" t="s">
        <v>114</v>
      </c>
      <c r="B32" s="21" t="s">
        <v>22</v>
      </c>
      <c r="C32" s="56">
        <f>VLOOKUP(A32,'HOJA TRABAJO'!$A$1:$Z$79,6,0)</f>
        <v>161000000</v>
      </c>
      <c r="D32" s="56">
        <f>VLOOKUP(A32,'HOJA TRABAJO'!$A$1:$Z$79,7,0)</f>
        <v>0</v>
      </c>
      <c r="E32" s="58">
        <f>VLOOKUP(A32,'HOJA TRABAJO'!$A$1:$Z$79,8,0)</f>
        <v>0</v>
      </c>
      <c r="F32" s="64">
        <v>0</v>
      </c>
      <c r="G32" s="56">
        <f>VLOOKUP(A32,'HOJA TRABAJO'!$A$1:$Z$79,9,0)</f>
        <v>0</v>
      </c>
      <c r="H32" s="64">
        <f>VLOOKUP(A32,'HOJA TRABAJO'!$A$1:$Z$79,10,0)</f>
        <v>0</v>
      </c>
      <c r="I32" s="67">
        <f t="shared" si="13"/>
        <v>161000000</v>
      </c>
    </row>
    <row r="33" spans="1:9" ht="19.899999999999999" customHeight="1" x14ac:dyDescent="0.25">
      <c r="A33" s="19" t="s">
        <v>115</v>
      </c>
      <c r="B33" s="21" t="s">
        <v>23</v>
      </c>
      <c r="C33" s="56">
        <f>VLOOKUP(A33,'HOJA TRABAJO'!$A$1:$Z$79,6,0)</f>
        <v>1000000000</v>
      </c>
      <c r="D33" s="56">
        <f>VLOOKUP(A33,'HOJA TRABAJO'!$A$1:$Z$79,7,0)</f>
        <v>0</v>
      </c>
      <c r="E33" s="58">
        <f>VLOOKUP(A33,'HOJA TRABAJO'!$A$1:$Z$79,8,0)</f>
        <v>0</v>
      </c>
      <c r="F33" s="64">
        <v>0</v>
      </c>
      <c r="G33" s="56">
        <f>VLOOKUP(A33,'HOJA TRABAJO'!$A$1:$Z$79,9,0)</f>
        <v>0</v>
      </c>
      <c r="H33" s="64">
        <f>VLOOKUP(A33,'HOJA TRABAJO'!$A$1:$Z$79,10,0)</f>
        <v>0</v>
      </c>
      <c r="I33" s="67">
        <f t="shared" si="13"/>
        <v>1000000000</v>
      </c>
    </row>
    <row r="34" spans="1:9" ht="19.899999999999999" customHeight="1" x14ac:dyDescent="0.25">
      <c r="A34" s="19" t="s">
        <v>116</v>
      </c>
      <c r="B34" s="21" t="s">
        <v>24</v>
      </c>
      <c r="C34" s="56">
        <f>VLOOKUP(A34,'HOJA TRABAJO'!$A$1:$Z$79,6,0)</f>
        <v>47000000</v>
      </c>
      <c r="D34" s="56">
        <f>VLOOKUP(A34,'HOJA TRABAJO'!$A$1:$Z$79,7,0)</f>
        <v>0</v>
      </c>
      <c r="E34" s="58">
        <f>VLOOKUP(A34,'HOJA TRABAJO'!$A$1:$Z$79,8,0)</f>
        <v>0</v>
      </c>
      <c r="F34" s="64">
        <v>0</v>
      </c>
      <c r="G34" s="56">
        <f>VLOOKUP(A34,'HOJA TRABAJO'!$A$1:$Z$79,9,0)</f>
        <v>0</v>
      </c>
      <c r="H34" s="64">
        <f>VLOOKUP(A34,'HOJA TRABAJO'!$A$1:$Z$79,10,0)</f>
        <v>0</v>
      </c>
      <c r="I34" s="67">
        <f t="shared" si="13"/>
        <v>47000000</v>
      </c>
    </row>
    <row r="35" spans="1:9" ht="19.899999999999999" customHeight="1" thickBot="1" x14ac:dyDescent="0.3">
      <c r="A35" s="19" t="s">
        <v>117</v>
      </c>
      <c r="B35" s="21" t="s">
        <v>25</v>
      </c>
      <c r="C35" s="56">
        <f>VLOOKUP(A35,'HOJA TRABAJO'!$A$1:$Z$79,6,0)</f>
        <v>73000000</v>
      </c>
      <c r="D35" s="56">
        <f>VLOOKUP(A35,'HOJA TRABAJO'!$A$1:$Z$79,7,0)</f>
        <v>0</v>
      </c>
      <c r="E35" s="58">
        <f>VLOOKUP(A35,'HOJA TRABAJO'!$A$1:$Z$79,8,0)</f>
        <v>0</v>
      </c>
      <c r="F35" s="64">
        <v>0</v>
      </c>
      <c r="G35" s="56">
        <f>VLOOKUP(A35,'HOJA TRABAJO'!$A$1:$Z$79,9,0)</f>
        <v>0</v>
      </c>
      <c r="H35" s="64">
        <f>VLOOKUP(A35,'HOJA TRABAJO'!$A$1:$Z$79,10,0)</f>
        <v>0</v>
      </c>
      <c r="I35" s="68">
        <f t="shared" si="13"/>
        <v>73000000</v>
      </c>
    </row>
    <row r="36" spans="1:9" s="15" customFormat="1" ht="19.899999999999999" customHeight="1" thickTop="1" thickBot="1" x14ac:dyDescent="0.3">
      <c r="A36" s="10" t="s">
        <v>118</v>
      </c>
      <c r="B36" s="11" t="s">
        <v>26</v>
      </c>
      <c r="C36" s="29">
        <f t="shared" ref="C36:I36" si="14">SUM(C37:C64)</f>
        <v>10892000000</v>
      </c>
      <c r="D36" s="29">
        <f t="shared" si="14"/>
        <v>2407633670.54</v>
      </c>
      <c r="E36" s="52">
        <f t="shared" si="14"/>
        <v>2407633670.54</v>
      </c>
      <c r="F36" s="32">
        <f t="shared" si="14"/>
        <v>0</v>
      </c>
      <c r="G36" s="29">
        <f t="shared" si="14"/>
        <v>605240133</v>
      </c>
      <c r="H36" s="32">
        <f t="shared" si="14"/>
        <v>605240133</v>
      </c>
      <c r="I36" s="32">
        <f t="shared" si="14"/>
        <v>10892000000.000002</v>
      </c>
    </row>
    <row r="37" spans="1:9" ht="19.899999999999999" customHeight="1" thickTop="1" x14ac:dyDescent="0.25">
      <c r="A37" s="19" t="s">
        <v>119</v>
      </c>
      <c r="B37" s="89" t="s">
        <v>64</v>
      </c>
      <c r="C37" s="56">
        <f>VLOOKUP(A37,'HOJA TRABAJO'!$A$1:$Z$79,6,0)</f>
        <v>16480000</v>
      </c>
      <c r="D37" s="56">
        <f>VLOOKUP(A37,'HOJA TRABAJO'!$A$1:$Z$79,7,0)</f>
        <v>31000000</v>
      </c>
      <c r="E37" s="58">
        <f>VLOOKUP(A37,'HOJA TRABAJO'!$A$1:$Z$79,8,0)</f>
        <v>16480000</v>
      </c>
      <c r="F37" s="64">
        <v>0</v>
      </c>
      <c r="G37" s="56">
        <f>VLOOKUP(A37,'HOJA TRABAJO'!$A$1:$Z$79,9,0)</f>
        <v>500000</v>
      </c>
      <c r="H37" s="64">
        <f>VLOOKUP(A37,'HOJA TRABAJO'!$A$1:$Z$79,10,0)</f>
        <v>0</v>
      </c>
      <c r="I37" s="64">
        <f t="shared" si="13"/>
        <v>31500000</v>
      </c>
    </row>
    <row r="38" spans="1:9" ht="19.899999999999999" customHeight="1" x14ac:dyDescent="0.25">
      <c r="A38" s="19" t="s">
        <v>120</v>
      </c>
      <c r="B38" s="89" t="s">
        <v>65</v>
      </c>
      <c r="C38" s="56">
        <f>VLOOKUP(A38,'HOJA TRABAJO'!$A$1:$Z$79,6,0)</f>
        <v>0</v>
      </c>
      <c r="D38" s="56">
        <f>VLOOKUP(A38,'HOJA TRABAJO'!$A$1:$Z$79,7,0)</f>
        <v>0</v>
      </c>
      <c r="E38" s="58">
        <f>VLOOKUP(A38,'HOJA TRABAJO'!$A$1:$Z$79,8,0)</f>
        <v>0</v>
      </c>
      <c r="F38" s="64">
        <v>0</v>
      </c>
      <c r="G38" s="56">
        <f>VLOOKUP(A38,'HOJA TRABAJO'!$A$1:$Z$79,9,0)</f>
        <v>300000</v>
      </c>
      <c r="H38" s="64">
        <f>VLOOKUP(A38,'HOJA TRABAJO'!$A$1:$Z$79,10,0)</f>
        <v>0</v>
      </c>
      <c r="I38" s="64">
        <f t="shared" si="13"/>
        <v>300000</v>
      </c>
    </row>
    <row r="39" spans="1:9" ht="19.899999999999999" customHeight="1" x14ac:dyDescent="0.25">
      <c r="A39" s="19" t="s">
        <v>121</v>
      </c>
      <c r="B39" s="89" t="s">
        <v>28</v>
      </c>
      <c r="C39" s="56">
        <f>VLOOKUP(A39,'HOJA TRABAJO'!$A$1:$Z$79,6,0)</f>
        <v>22522500</v>
      </c>
      <c r="D39" s="56">
        <f>VLOOKUP(A39,'HOJA TRABAJO'!$A$1:$Z$79,7,0)</f>
        <v>17500000</v>
      </c>
      <c r="E39" s="58">
        <f>VLOOKUP(A39,'HOJA TRABAJO'!$A$1:$Z$79,8,0)</f>
        <v>0</v>
      </c>
      <c r="F39" s="64">
        <v>0</v>
      </c>
      <c r="G39" s="56">
        <f>VLOOKUP(A39,'HOJA TRABAJO'!$A$1:$Z$79,9,0)</f>
        <v>600000</v>
      </c>
      <c r="H39" s="64">
        <f>VLOOKUP(A39,'HOJA TRABAJO'!$A$1:$Z$79,10,0)</f>
        <v>0</v>
      </c>
      <c r="I39" s="64">
        <f t="shared" si="13"/>
        <v>40622500</v>
      </c>
    </row>
    <row r="40" spans="1:9" ht="19.899999999999999" customHeight="1" x14ac:dyDescent="0.25">
      <c r="A40" s="19" t="s">
        <v>122</v>
      </c>
      <c r="B40" s="89" t="s">
        <v>181</v>
      </c>
      <c r="C40" s="56">
        <f>VLOOKUP(A40,'HOJA TRABAJO'!$A$1:$Z$79,6,0)</f>
        <v>25000000</v>
      </c>
      <c r="D40" s="56">
        <f>VLOOKUP(A40,'HOJA TRABAJO'!$A$1:$Z$79,7,0)</f>
        <v>15000000</v>
      </c>
      <c r="E40" s="58">
        <f>VLOOKUP(A40,'HOJA TRABAJO'!$A$1:$Z$79,8,0)</f>
        <v>25000000</v>
      </c>
      <c r="F40" s="64">
        <v>0</v>
      </c>
      <c r="G40" s="56">
        <f>VLOOKUP(A40,'HOJA TRABAJO'!$A$1:$Z$79,9,0)</f>
        <v>600000</v>
      </c>
      <c r="H40" s="64">
        <f>VLOOKUP(A40,'HOJA TRABAJO'!$A$1:$Z$79,10,0)</f>
        <v>0</v>
      </c>
      <c r="I40" s="64">
        <f t="shared" si="13"/>
        <v>15600000</v>
      </c>
    </row>
    <row r="41" spans="1:9" ht="19.899999999999999" customHeight="1" x14ac:dyDescent="0.25">
      <c r="A41" s="19" t="s">
        <v>123</v>
      </c>
      <c r="B41" s="89" t="s">
        <v>182</v>
      </c>
      <c r="C41" s="56">
        <f>VLOOKUP(A41,'HOJA TRABAJO'!$A$1:$Z$79,6,0)</f>
        <v>0</v>
      </c>
      <c r="D41" s="56">
        <f>VLOOKUP(A41,'HOJA TRABAJO'!$A$1:$Z$79,7,0)</f>
        <v>0</v>
      </c>
      <c r="E41" s="58">
        <f>VLOOKUP(A41,'HOJA TRABAJO'!$A$1:$Z$79,8,0)</f>
        <v>0</v>
      </c>
      <c r="F41" s="64">
        <v>0</v>
      </c>
      <c r="G41" s="56">
        <f>VLOOKUP(A41,'HOJA TRABAJO'!$A$1:$Z$79,9,0)</f>
        <v>600000</v>
      </c>
      <c r="H41" s="64">
        <f>VLOOKUP(A41,'HOJA TRABAJO'!$A$1:$Z$79,10,0)</f>
        <v>0</v>
      </c>
      <c r="I41" s="64">
        <f t="shared" si="13"/>
        <v>600000</v>
      </c>
    </row>
    <row r="42" spans="1:9" ht="19.899999999999999" customHeight="1" x14ac:dyDescent="0.25">
      <c r="A42" s="19" t="s">
        <v>124</v>
      </c>
      <c r="B42" s="89" t="s">
        <v>27</v>
      </c>
      <c r="C42" s="56">
        <f>VLOOKUP(A42,'HOJA TRABAJO'!$A$1:$Z$79,6,0)</f>
        <v>58000000</v>
      </c>
      <c r="D42" s="56">
        <f>VLOOKUP(A42,'HOJA TRABAJO'!$A$1:$Z$79,7,0)</f>
        <v>30000000</v>
      </c>
      <c r="E42" s="58">
        <f>VLOOKUP(A42,'HOJA TRABAJO'!$A$1:$Z$79,8,0)</f>
        <v>31200000</v>
      </c>
      <c r="F42" s="64">
        <v>0</v>
      </c>
      <c r="G42" s="56">
        <f>VLOOKUP(A42,'HOJA TRABAJO'!$A$1:$Z$79,9,0)</f>
        <v>0</v>
      </c>
      <c r="H42" s="64">
        <f>VLOOKUP(A42,'HOJA TRABAJO'!$A$1:$Z$79,10,0)</f>
        <v>17300000</v>
      </c>
      <c r="I42" s="64">
        <f t="shared" si="13"/>
        <v>39500000</v>
      </c>
    </row>
    <row r="43" spans="1:9" ht="19.899999999999999" customHeight="1" x14ac:dyDescent="0.25">
      <c r="A43" s="19" t="s">
        <v>125</v>
      </c>
      <c r="B43" s="89" t="s">
        <v>29</v>
      </c>
      <c r="C43" s="56">
        <f>VLOOKUP(A43,'HOJA TRABAJO'!$A$1:$Z$79,6,0)</f>
        <v>473294949</v>
      </c>
      <c r="D43" s="56">
        <f>VLOOKUP(A43,'HOJA TRABAJO'!$A$1:$Z$79,7,0)</f>
        <v>112647575</v>
      </c>
      <c r="E43" s="58">
        <f>VLOOKUP(A43,'HOJA TRABAJO'!$A$1:$Z$79,8,0)</f>
        <v>15000000</v>
      </c>
      <c r="F43" s="64">
        <v>0</v>
      </c>
      <c r="G43" s="56">
        <f>VLOOKUP(A43,'HOJA TRABAJO'!$A$1:$Z$79,9,0)</f>
        <v>0</v>
      </c>
      <c r="H43" s="64">
        <f>VLOOKUP(A43,'HOJA TRABAJO'!$A$1:$Z$79,10,0)</f>
        <v>164418833</v>
      </c>
      <c r="I43" s="64">
        <f t="shared" si="13"/>
        <v>406523691</v>
      </c>
    </row>
    <row r="44" spans="1:9" ht="19.899999999999999" customHeight="1" x14ac:dyDescent="0.25">
      <c r="A44" s="19" t="s">
        <v>126</v>
      </c>
      <c r="B44" s="89" t="s">
        <v>30</v>
      </c>
      <c r="C44" s="56">
        <f>VLOOKUP(A44,'HOJA TRABAJO'!$A$1:$Z$79,6,0)</f>
        <v>0</v>
      </c>
      <c r="D44" s="56">
        <f>VLOOKUP(A44,'HOJA TRABAJO'!$A$1:$Z$79,7,0)</f>
        <v>0</v>
      </c>
      <c r="E44" s="58">
        <f>VLOOKUP(A44,'HOJA TRABAJO'!$A$1:$Z$79,8,0)</f>
        <v>0</v>
      </c>
      <c r="F44" s="64">
        <v>0</v>
      </c>
      <c r="G44" s="56">
        <f>VLOOKUP(A44,'HOJA TRABAJO'!$A$1:$Z$79,9,0)</f>
        <v>2500000</v>
      </c>
      <c r="H44" s="64">
        <f>VLOOKUP(A44,'HOJA TRABAJO'!$A$1:$Z$79,10,0)</f>
        <v>0</v>
      </c>
      <c r="I44" s="64">
        <f t="shared" si="13"/>
        <v>2500000</v>
      </c>
    </row>
    <row r="45" spans="1:9" ht="19.899999999999999" customHeight="1" x14ac:dyDescent="0.25">
      <c r="A45" s="19" t="s">
        <v>127</v>
      </c>
      <c r="B45" s="89" t="s">
        <v>31</v>
      </c>
      <c r="C45" s="56">
        <f>VLOOKUP(A45,'HOJA TRABAJO'!$A$1:$Z$79,6,0)</f>
        <v>591196849.92999995</v>
      </c>
      <c r="D45" s="56">
        <f>VLOOKUP(A45,'HOJA TRABAJO'!$A$1:$Z$79,7,0)</f>
        <v>1093457193.49</v>
      </c>
      <c r="E45" s="58">
        <f>VLOOKUP(A45,'HOJA TRABAJO'!$A$1:$Z$79,8,0)</f>
        <v>427693058.39999998</v>
      </c>
      <c r="F45" s="64">
        <v>0</v>
      </c>
      <c r="G45" s="56">
        <f>VLOOKUP(A45,'HOJA TRABAJO'!$A$1:$Z$79,9,0)</f>
        <v>200000</v>
      </c>
      <c r="H45" s="64">
        <f>VLOOKUP(A45,'HOJA TRABAJO'!$A$1:$Z$79,10,0)</f>
        <v>0</v>
      </c>
      <c r="I45" s="64">
        <f t="shared" si="13"/>
        <v>1257160985.02</v>
      </c>
    </row>
    <row r="46" spans="1:9" ht="19.899999999999999" customHeight="1" x14ac:dyDescent="0.25">
      <c r="A46" s="19" t="s">
        <v>128</v>
      </c>
      <c r="B46" s="89" t="s">
        <v>32</v>
      </c>
      <c r="C46" s="56">
        <f>VLOOKUP(A46,'HOJA TRABAJO'!$A$1:$Z$79,6,0)</f>
        <v>549038863</v>
      </c>
      <c r="D46" s="56">
        <f>VLOOKUP(A46,'HOJA TRABAJO'!$A$1:$Z$79,7,0)</f>
        <v>100000000</v>
      </c>
      <c r="E46" s="58">
        <f>VLOOKUP(A46,'HOJA TRABAJO'!$A$1:$Z$79,8,0)</f>
        <v>384038863</v>
      </c>
      <c r="F46" s="64">
        <v>0</v>
      </c>
      <c r="G46" s="56">
        <f>VLOOKUP(A46,'HOJA TRABAJO'!$A$1:$Z$79,9,0)</f>
        <v>200000</v>
      </c>
      <c r="H46" s="64">
        <f>VLOOKUP(A46,'HOJA TRABAJO'!$A$1:$Z$79,10,0)</f>
        <v>0</v>
      </c>
      <c r="I46" s="64">
        <f t="shared" si="13"/>
        <v>265200000</v>
      </c>
    </row>
    <row r="47" spans="1:9" ht="19.899999999999999" customHeight="1" x14ac:dyDescent="0.25">
      <c r="A47" s="19" t="s">
        <v>129</v>
      </c>
      <c r="B47" s="89" t="s">
        <v>33</v>
      </c>
      <c r="C47" s="56">
        <f>VLOOKUP(A47,'HOJA TRABAJO'!$A$1:$Z$79,6,0)</f>
        <v>15064859</v>
      </c>
      <c r="D47" s="56">
        <f>VLOOKUP(A47,'HOJA TRABAJO'!$A$1:$Z$79,7,0)</f>
        <v>0</v>
      </c>
      <c r="E47" s="58">
        <f>VLOOKUP(A47,'HOJA TRABAJO'!$A$1:$Z$79,8,0)</f>
        <v>0</v>
      </c>
      <c r="F47" s="64">
        <v>0</v>
      </c>
      <c r="G47" s="56">
        <f>VLOOKUP(A47,'HOJA TRABAJO'!$A$1:$Z$79,9,0)</f>
        <v>0</v>
      </c>
      <c r="H47" s="64">
        <f>VLOOKUP(A47,'HOJA TRABAJO'!$A$1:$Z$79,10,0)</f>
        <v>9864859</v>
      </c>
      <c r="I47" s="64">
        <f t="shared" si="13"/>
        <v>5200000</v>
      </c>
    </row>
    <row r="48" spans="1:9" ht="19.899999999999999" customHeight="1" x14ac:dyDescent="0.25">
      <c r="A48" s="19" t="s">
        <v>130</v>
      </c>
      <c r="B48" s="89" t="s">
        <v>34</v>
      </c>
      <c r="C48" s="56">
        <f>VLOOKUP(A48,'HOJA TRABAJO'!$A$1:$Z$79,6,0)</f>
        <v>29500000</v>
      </c>
      <c r="D48" s="56">
        <f>VLOOKUP(A48,'HOJA TRABAJO'!$A$1:$Z$79,7,0)</f>
        <v>0</v>
      </c>
      <c r="E48" s="58">
        <f>VLOOKUP(A48,'HOJA TRABAJO'!$A$1:$Z$79,8,0)</f>
        <v>0</v>
      </c>
      <c r="F48" s="64">
        <v>0</v>
      </c>
      <c r="G48" s="56">
        <f>VLOOKUP(A48,'HOJA TRABAJO'!$A$1:$Z$79,9,0)</f>
        <v>9864859</v>
      </c>
      <c r="H48" s="64">
        <f>VLOOKUP(A48,'HOJA TRABAJO'!$A$1:$Z$79,10,0)</f>
        <v>0</v>
      </c>
      <c r="I48" s="64">
        <f t="shared" si="13"/>
        <v>39364859</v>
      </c>
    </row>
    <row r="49" spans="1:9" ht="19.899999999999999" customHeight="1" x14ac:dyDescent="0.25">
      <c r="A49" s="19" t="s">
        <v>131</v>
      </c>
      <c r="B49" s="89" t="s">
        <v>35</v>
      </c>
      <c r="C49" s="56">
        <f>VLOOKUP(A49,'HOJA TRABAJO'!$A$1:$Z$79,6,0)</f>
        <v>27142179</v>
      </c>
      <c r="D49" s="56">
        <f>VLOOKUP(A49,'HOJA TRABAJO'!$A$1:$Z$79,7,0)</f>
        <v>0</v>
      </c>
      <c r="E49" s="58">
        <f>VLOOKUP(A49,'HOJA TRABAJO'!$A$1:$Z$79,8,0)</f>
        <v>0</v>
      </c>
      <c r="F49" s="64">
        <v>0</v>
      </c>
      <c r="G49" s="56">
        <f>VLOOKUP(A49,'HOJA TRABAJO'!$A$1:$Z$79,9,0)</f>
        <v>302444421</v>
      </c>
      <c r="H49" s="64">
        <f>VLOOKUP(A49,'HOJA TRABAJO'!$A$1:$Z$79,10,0)</f>
        <v>0</v>
      </c>
      <c r="I49" s="64">
        <f t="shared" si="13"/>
        <v>329586600</v>
      </c>
    </row>
    <row r="50" spans="1:9" ht="19.899999999999999" customHeight="1" x14ac:dyDescent="0.25">
      <c r="A50" s="19" t="s">
        <v>132</v>
      </c>
      <c r="B50" s="89" t="s">
        <v>36</v>
      </c>
      <c r="C50" s="56">
        <f>VLOOKUP(A50,'HOJA TRABAJO'!$A$1:$Z$79,6,0)</f>
        <v>588000000</v>
      </c>
      <c r="D50" s="56">
        <f>VLOOKUP(A50,'HOJA TRABAJO'!$A$1:$Z$79,7,0)</f>
        <v>500000000</v>
      </c>
      <c r="E50" s="58">
        <f>VLOOKUP(A50,'HOJA TRABAJO'!$A$1:$Z$79,8,0)</f>
        <v>588000000</v>
      </c>
      <c r="F50" s="64">
        <v>0</v>
      </c>
      <c r="G50" s="56">
        <f>VLOOKUP(A50,'HOJA TRABAJO'!$A$1:$Z$79,9,0)</f>
        <v>0</v>
      </c>
      <c r="H50" s="64">
        <f>VLOOKUP(A50,'HOJA TRABAJO'!$A$1:$Z$79,10,0)</f>
        <v>0</v>
      </c>
      <c r="I50" s="64">
        <f t="shared" si="13"/>
        <v>500000000</v>
      </c>
    </row>
    <row r="51" spans="1:9" ht="19.899999999999999" customHeight="1" x14ac:dyDescent="0.25">
      <c r="A51" s="19" t="s">
        <v>133</v>
      </c>
      <c r="B51" s="89" t="s">
        <v>37</v>
      </c>
      <c r="C51" s="56">
        <f>VLOOKUP(A51,'HOJA TRABAJO'!$A$1:$Z$79,6,0)</f>
        <v>3825894803.5300002</v>
      </c>
      <c r="D51" s="56">
        <f>VLOOKUP(A51,'HOJA TRABAJO'!$A$1:$Z$79,7,0)</f>
        <v>91589590</v>
      </c>
      <c r="E51" s="58">
        <f>VLOOKUP(A51,'HOJA TRABAJO'!$A$1:$Z$79,8,0)</f>
        <v>256469044.03</v>
      </c>
      <c r="F51" s="64">
        <v>0</v>
      </c>
      <c r="G51" s="56">
        <f>VLOOKUP(A51,'HOJA TRABAJO'!$A$1:$Z$79,9,0)</f>
        <v>0</v>
      </c>
      <c r="H51" s="64">
        <f>VLOOKUP(A51,'HOJA TRABAJO'!$A$1:$Z$79,10,0)</f>
        <v>0</v>
      </c>
      <c r="I51" s="64">
        <f t="shared" si="13"/>
        <v>3661015349.5</v>
      </c>
    </row>
    <row r="52" spans="1:9" ht="19.899999999999999" customHeight="1" x14ac:dyDescent="0.25">
      <c r="A52" s="19" t="s">
        <v>134</v>
      </c>
      <c r="B52" s="89" t="s">
        <v>38</v>
      </c>
      <c r="C52" s="56">
        <f>VLOOKUP(A52,'HOJA TRABAJO'!$A$1:$Z$79,6,0)</f>
        <v>1193687537</v>
      </c>
      <c r="D52" s="56">
        <f>VLOOKUP(A52,'HOJA TRABAJO'!$A$1:$Z$79,7,0)</f>
        <v>0</v>
      </c>
      <c r="E52" s="58">
        <f>VLOOKUP(A52,'HOJA TRABAJO'!$A$1:$Z$79,8,0)</f>
        <v>1</v>
      </c>
      <c r="F52" s="64">
        <v>0</v>
      </c>
      <c r="G52" s="56">
        <f>VLOOKUP(A52,'HOJA TRABAJO'!$A$1:$Z$79,9,0)</f>
        <v>0</v>
      </c>
      <c r="H52" s="64">
        <f>VLOOKUP(A52,'HOJA TRABAJO'!$A$1:$Z$79,10,0)</f>
        <v>96212020</v>
      </c>
      <c r="I52" s="64">
        <f t="shared" si="13"/>
        <v>1097475516</v>
      </c>
    </row>
    <row r="53" spans="1:9" ht="19.899999999999999" customHeight="1" x14ac:dyDescent="0.25">
      <c r="A53" s="19" t="s">
        <v>135</v>
      </c>
      <c r="B53" s="89" t="s">
        <v>39</v>
      </c>
      <c r="C53" s="56">
        <f>VLOOKUP(A53,'HOJA TRABAJO'!$A$1:$Z$79,6,0)</f>
        <v>0</v>
      </c>
      <c r="D53" s="56">
        <f>VLOOKUP(A53,'HOJA TRABAJO'!$A$1:$Z$79,7,0)</f>
        <v>0</v>
      </c>
      <c r="E53" s="58">
        <f>VLOOKUP(A53,'HOJA TRABAJO'!$A$1:$Z$79,8,0)</f>
        <v>0</v>
      </c>
      <c r="F53" s="64">
        <v>0</v>
      </c>
      <c r="G53" s="56">
        <f>VLOOKUP(A53,'HOJA TRABAJO'!$A$1:$Z$79,9,0)</f>
        <v>200000</v>
      </c>
      <c r="H53" s="64">
        <f>VLOOKUP(A53,'HOJA TRABAJO'!$A$1:$Z$79,10,0)</f>
        <v>0</v>
      </c>
      <c r="I53" s="64">
        <f t="shared" si="13"/>
        <v>200000</v>
      </c>
    </row>
    <row r="54" spans="1:9" ht="19.899999999999999" customHeight="1" x14ac:dyDescent="0.25">
      <c r="A54" s="19" t="s">
        <v>136</v>
      </c>
      <c r="B54" s="89" t="s">
        <v>66</v>
      </c>
      <c r="C54" s="56">
        <f>VLOOKUP(A54,'HOJA TRABAJO'!$A$1:$Z$79,6,0)</f>
        <v>1108436360</v>
      </c>
      <c r="D54" s="56">
        <f>VLOOKUP(A54,'HOJA TRABAJO'!$A$1:$Z$79,7,0)</f>
        <v>7250000</v>
      </c>
      <c r="E54" s="58">
        <f>VLOOKUP(A54,'HOJA TRABAJO'!$A$1:$Z$79,8,0)</f>
        <v>33682573</v>
      </c>
      <c r="F54" s="64">
        <v>0</v>
      </c>
      <c r="G54" s="56">
        <f>VLOOKUP(A54,'HOJA TRABAJO'!$A$1:$Z$79,9,0)</f>
        <v>100000000</v>
      </c>
      <c r="H54" s="64">
        <f>VLOOKUP(A54,'HOJA TRABAJO'!$A$1:$Z$79,10,0)</f>
        <v>0</v>
      </c>
      <c r="I54" s="64">
        <f t="shared" si="13"/>
        <v>1182003787</v>
      </c>
    </row>
    <row r="55" spans="1:9" ht="19.899999999999999" customHeight="1" x14ac:dyDescent="0.25">
      <c r="A55" s="19" t="s">
        <v>137</v>
      </c>
      <c r="B55" s="89" t="s">
        <v>40</v>
      </c>
      <c r="C55" s="56">
        <f>VLOOKUP(A55,'HOJA TRABAJO'!$A$1:$Z$79,6,0)</f>
        <v>99505284.540000007</v>
      </c>
      <c r="D55" s="56">
        <f>VLOOKUP(A55,'HOJA TRABAJO'!$A$1:$Z$79,7,0)</f>
        <v>0</v>
      </c>
      <c r="E55" s="58">
        <f>VLOOKUP(A55,'HOJA TRABAJO'!$A$1:$Z$79,8,0)</f>
        <v>112647575</v>
      </c>
      <c r="F55" s="64">
        <v>0</v>
      </c>
      <c r="G55" s="56">
        <f>VLOOKUP(A55,'HOJA TRABAJO'!$A$1:$Z$79,9,0)</f>
        <v>175630853</v>
      </c>
      <c r="H55" s="64">
        <f>VLOOKUP(A55,'HOJA TRABAJO'!$A$1:$Z$79,10,0)</f>
        <v>0</v>
      </c>
      <c r="I55" s="64">
        <f t="shared" si="13"/>
        <v>162488562.54000002</v>
      </c>
    </row>
    <row r="56" spans="1:9" ht="19.899999999999999" customHeight="1" x14ac:dyDescent="0.25">
      <c r="A56" s="19" t="s">
        <v>138</v>
      </c>
      <c r="B56" s="89" t="s">
        <v>41</v>
      </c>
      <c r="C56" s="56">
        <f>VLOOKUP(A56,'HOJA TRABAJO'!$A$1:$Z$79,6,0)</f>
        <v>906905007</v>
      </c>
      <c r="D56" s="56">
        <f>VLOOKUP(A56,'HOJA TRABAJO'!$A$1:$Z$79,7,0)</f>
        <v>155189312.05000001</v>
      </c>
      <c r="E56" s="58">
        <f>VLOOKUP(A56,'HOJA TRABAJO'!$A$1:$Z$79,8,0)</f>
        <v>144416658.11000001</v>
      </c>
      <c r="F56" s="64">
        <v>0</v>
      </c>
      <c r="G56" s="56">
        <f>VLOOKUP(A56,'HOJA TRABAJO'!$A$1:$Z$79,9,0)</f>
        <v>0</v>
      </c>
      <c r="H56" s="64">
        <f>VLOOKUP(A56,'HOJA TRABAJO'!$A$1:$Z$79,10,0)</f>
        <v>0</v>
      </c>
      <c r="I56" s="64">
        <f t="shared" si="13"/>
        <v>917677660.93999994</v>
      </c>
    </row>
    <row r="57" spans="1:9" ht="19.899999999999999" customHeight="1" x14ac:dyDescent="0.25">
      <c r="A57" s="19" t="s">
        <v>139</v>
      </c>
      <c r="B57" s="89" t="s">
        <v>42</v>
      </c>
      <c r="C57" s="56">
        <f>VLOOKUP(A57,'HOJA TRABAJO'!$A$1:$Z$79,6,0)</f>
        <v>224730413</v>
      </c>
      <c r="D57" s="56">
        <f>VLOOKUP(A57,'HOJA TRABAJO'!$A$1:$Z$79,7,0)</f>
        <v>34000000</v>
      </c>
      <c r="E57" s="58">
        <f>VLOOKUP(A57,'HOJA TRABAJO'!$A$1:$Z$79,8,0)</f>
        <v>163005898</v>
      </c>
      <c r="F57" s="64">
        <v>0</v>
      </c>
      <c r="G57" s="56">
        <f>VLOOKUP(A57,'HOJA TRABAJO'!$A$1:$Z$79,9,0)</f>
        <v>2000000</v>
      </c>
      <c r="H57" s="64">
        <f>VLOOKUP(A57,'HOJA TRABAJO'!$A$1:$Z$79,10,0)</f>
        <v>15000000</v>
      </c>
      <c r="I57" s="64">
        <f t="shared" si="13"/>
        <v>82724515</v>
      </c>
    </row>
    <row r="58" spans="1:9" ht="19.899999999999999" customHeight="1" x14ac:dyDescent="0.25">
      <c r="A58" s="19" t="s">
        <v>140</v>
      </c>
      <c r="B58" s="89" t="s">
        <v>43</v>
      </c>
      <c r="C58" s="56">
        <f>VLOOKUP(A58,'HOJA TRABAJO'!$A$1:$Z$79,6,0)</f>
        <v>80000000</v>
      </c>
      <c r="D58" s="56">
        <f>VLOOKUP(A58,'HOJA TRABAJO'!$A$1:$Z$79,7,0)</f>
        <v>0</v>
      </c>
      <c r="E58" s="58">
        <f>VLOOKUP(A58,'HOJA TRABAJO'!$A$1:$Z$79,8,0)</f>
        <v>80000000</v>
      </c>
      <c r="F58" s="64">
        <v>0</v>
      </c>
      <c r="G58" s="56">
        <f>VLOOKUP(A58,'HOJA TRABAJO'!$A$1:$Z$79,9,0)</f>
        <v>200000</v>
      </c>
      <c r="H58" s="64">
        <f>VLOOKUP(A58,'HOJA TRABAJO'!$A$1:$Z$79,10,0)</f>
        <v>0</v>
      </c>
      <c r="I58" s="64">
        <f t="shared" si="13"/>
        <v>200000</v>
      </c>
    </row>
    <row r="59" spans="1:9" ht="19.899999999999999" customHeight="1" x14ac:dyDescent="0.25">
      <c r="A59" s="19" t="s">
        <v>141</v>
      </c>
      <c r="B59" s="89" t="s">
        <v>44</v>
      </c>
      <c r="C59" s="56">
        <f>VLOOKUP(A59,'HOJA TRABAJO'!$A$1:$Z$79,6,0)</f>
        <v>307970000</v>
      </c>
      <c r="D59" s="56">
        <f>VLOOKUP(A59,'HOJA TRABAJO'!$A$1:$Z$79,7,0)</f>
        <v>0</v>
      </c>
      <c r="E59" s="58">
        <f>VLOOKUP(A59,'HOJA TRABAJO'!$A$1:$Z$79,8,0)</f>
        <v>0</v>
      </c>
      <c r="F59" s="64">
        <v>0</v>
      </c>
      <c r="G59" s="56">
        <f>VLOOKUP(A59,'HOJA TRABAJO'!$A$1:$Z$79,9,0)</f>
        <v>0</v>
      </c>
      <c r="H59" s="64">
        <f>VLOOKUP(A59,'HOJA TRABAJO'!$A$1:$Z$79,10,0)</f>
        <v>0</v>
      </c>
      <c r="I59" s="64">
        <f t="shared" si="13"/>
        <v>307970000</v>
      </c>
    </row>
    <row r="60" spans="1:9" ht="19.899999999999999" customHeight="1" x14ac:dyDescent="0.25">
      <c r="A60" s="19" t="s">
        <v>142</v>
      </c>
      <c r="B60" s="89" t="s">
        <v>45</v>
      </c>
      <c r="C60" s="56">
        <f>VLOOKUP(A60,'HOJA TRABAJO'!$A$1:$Z$79,6,0)</f>
        <v>40674594</v>
      </c>
      <c r="D60" s="56">
        <f>VLOOKUP(A60,'HOJA TRABAJO'!$A$1:$Z$79,7,0)</f>
        <v>20000000</v>
      </c>
      <c r="E60" s="58">
        <f>VLOOKUP(A60,'HOJA TRABAJO'!$A$1:$Z$79,8,0)</f>
        <v>30000000</v>
      </c>
      <c r="F60" s="64">
        <v>0</v>
      </c>
      <c r="G60" s="56">
        <f>VLOOKUP(A60,'HOJA TRABAJO'!$A$1:$Z$79,9,0)</f>
        <v>0</v>
      </c>
      <c r="H60" s="64">
        <f>VLOOKUP(A60,'HOJA TRABAJO'!$A$1:$Z$79,10,0)</f>
        <v>0</v>
      </c>
      <c r="I60" s="64">
        <f t="shared" si="13"/>
        <v>30674594</v>
      </c>
    </row>
    <row r="61" spans="1:9" ht="19.899999999999999" customHeight="1" x14ac:dyDescent="0.25">
      <c r="A61" s="19" t="s">
        <v>143</v>
      </c>
      <c r="B61" s="89" t="s">
        <v>46</v>
      </c>
      <c r="C61" s="56">
        <f>VLOOKUP(A61,'HOJA TRABAJO'!$A$1:$Z$79,6,0)</f>
        <v>329586600</v>
      </c>
      <c r="D61" s="56">
        <f>VLOOKUP(A61,'HOJA TRABAJO'!$A$1:$Z$79,7,0)</f>
        <v>0</v>
      </c>
      <c r="E61" s="58">
        <f>VLOOKUP(A61,'HOJA TRABAJO'!$A$1:$Z$79,8,0)</f>
        <v>0</v>
      </c>
      <c r="F61" s="64">
        <v>0</v>
      </c>
      <c r="G61" s="56">
        <f>VLOOKUP(A61,'HOJA TRABAJO'!$A$1:$Z$79,9,0)</f>
        <v>0</v>
      </c>
      <c r="H61" s="64">
        <f>VLOOKUP(A61,'HOJA TRABAJO'!$A$1:$Z$79,10,0)</f>
        <v>302444421</v>
      </c>
      <c r="I61" s="64">
        <f t="shared" si="13"/>
        <v>27142179</v>
      </c>
    </row>
    <row r="62" spans="1:9" ht="19.899999999999999" customHeight="1" x14ac:dyDescent="0.25">
      <c r="A62" s="19" t="s">
        <v>144</v>
      </c>
      <c r="B62" s="89" t="s">
        <v>67</v>
      </c>
      <c r="C62" s="56">
        <f>VLOOKUP(A62,'HOJA TRABAJO'!$A$1:$Z$79,6,0)</f>
        <v>279369201</v>
      </c>
      <c r="D62" s="56">
        <f>VLOOKUP(A62,'HOJA TRABAJO'!$A$1:$Z$79,7,0)</f>
        <v>100000000</v>
      </c>
      <c r="E62" s="58">
        <f>VLOOKUP(A62,'HOJA TRABAJO'!$A$1:$Z$79,8,0)</f>
        <v>100000000</v>
      </c>
      <c r="F62" s="64">
        <v>0</v>
      </c>
      <c r="G62" s="56">
        <f>VLOOKUP(A62,'HOJA TRABAJO'!$A$1:$Z$79,9,0)</f>
        <v>0</v>
      </c>
      <c r="H62" s="64">
        <f>VLOOKUP(A62,'HOJA TRABAJO'!$A$1:$Z$79,10,0)</f>
        <v>0</v>
      </c>
      <c r="I62" s="64">
        <f t="shared" si="13"/>
        <v>279369201</v>
      </c>
    </row>
    <row r="63" spans="1:9" ht="19.899999999999999" customHeight="1" x14ac:dyDescent="0.25">
      <c r="A63" s="19" t="s">
        <v>145</v>
      </c>
      <c r="B63" s="89" t="s">
        <v>47</v>
      </c>
      <c r="C63" s="56">
        <f>VLOOKUP(A63,'HOJA TRABAJO'!$A$1:$Z$79,6,0)</f>
        <v>0</v>
      </c>
      <c r="D63" s="56">
        <f>VLOOKUP(A63,'HOJA TRABAJO'!$A$1:$Z$79,7,0)</f>
        <v>0</v>
      </c>
      <c r="E63" s="58">
        <f>VLOOKUP(A63,'HOJA TRABAJO'!$A$1:$Z$79,8,0)</f>
        <v>0</v>
      </c>
      <c r="F63" s="64">
        <v>0</v>
      </c>
      <c r="G63" s="56">
        <f>VLOOKUP(A63,'HOJA TRABAJO'!$A$1:$Z$79,9,0)</f>
        <v>9400000</v>
      </c>
      <c r="H63" s="64">
        <f>VLOOKUP(A63,'HOJA TRABAJO'!$A$1:$Z$79,10,0)</f>
        <v>0</v>
      </c>
      <c r="I63" s="64">
        <f t="shared" si="13"/>
        <v>9400000</v>
      </c>
    </row>
    <row r="64" spans="1:9" ht="19.899999999999999" customHeight="1" thickBot="1" x14ac:dyDescent="0.3">
      <c r="A64" s="19" t="s">
        <v>146</v>
      </c>
      <c r="B64" s="89" t="s">
        <v>48</v>
      </c>
      <c r="C64" s="56">
        <f>VLOOKUP(A64,'HOJA TRABAJO'!$A$1:$Z$79,6,0)</f>
        <v>100000000</v>
      </c>
      <c r="D64" s="56">
        <f>VLOOKUP(A64,'HOJA TRABAJO'!$A$1:$Z$79,7,0)</f>
        <v>100000000</v>
      </c>
      <c r="E64" s="58">
        <f>VLOOKUP(A64,'HOJA TRABAJO'!$A$1:$Z$79,8,0)</f>
        <v>0</v>
      </c>
      <c r="F64" s="64">
        <v>0</v>
      </c>
      <c r="G64" s="56">
        <f>VLOOKUP(A64,'HOJA TRABAJO'!$A$1:$Z$79,9,0)</f>
        <v>0</v>
      </c>
      <c r="H64" s="64">
        <f>VLOOKUP(A64,'HOJA TRABAJO'!$A$1:$Z$79,10,0)</f>
        <v>0</v>
      </c>
      <c r="I64" s="64">
        <f t="shared" si="13"/>
        <v>200000000</v>
      </c>
    </row>
    <row r="65" spans="1:9" s="15" customFormat="1" ht="19.899999999999999" customHeight="1" thickTop="1" thickBot="1" x14ac:dyDescent="0.3">
      <c r="A65" s="10" t="s">
        <v>147</v>
      </c>
      <c r="B65" s="11" t="s">
        <v>49</v>
      </c>
      <c r="C65" s="29">
        <f>C66+C71</f>
        <v>529000000</v>
      </c>
      <c r="D65" s="29">
        <f t="shared" ref="D65:I65" si="15">D66+D71</f>
        <v>262000000</v>
      </c>
      <c r="E65" s="52">
        <f t="shared" si="15"/>
        <v>262000000</v>
      </c>
      <c r="F65" s="32">
        <f t="shared" si="15"/>
        <v>0</v>
      </c>
      <c r="G65" s="29">
        <f>G66+G71</f>
        <v>0</v>
      </c>
      <c r="H65" s="32">
        <f t="shared" si="15"/>
        <v>0</v>
      </c>
      <c r="I65" s="32">
        <f t="shared" si="15"/>
        <v>529000000</v>
      </c>
    </row>
    <row r="66" spans="1:9" ht="19.899999999999999" customHeight="1" thickTop="1" x14ac:dyDescent="0.25">
      <c r="A66" s="19" t="s">
        <v>148</v>
      </c>
      <c r="B66" s="20" t="s">
        <v>71</v>
      </c>
      <c r="C66" s="56">
        <f>C67</f>
        <v>267000000</v>
      </c>
      <c r="D66" s="56">
        <f t="shared" ref="D66:I66" si="16">D67</f>
        <v>0</v>
      </c>
      <c r="E66" s="58">
        <f t="shared" si="16"/>
        <v>0</v>
      </c>
      <c r="F66" s="64">
        <f t="shared" si="16"/>
        <v>0</v>
      </c>
      <c r="G66" s="56">
        <f t="shared" si="16"/>
        <v>0</v>
      </c>
      <c r="H66" s="64">
        <f t="shared" si="16"/>
        <v>0</v>
      </c>
      <c r="I66" s="64">
        <f t="shared" si="16"/>
        <v>267000000</v>
      </c>
    </row>
    <row r="67" spans="1:9" ht="19.899999999999999" customHeight="1" thickBot="1" x14ac:dyDescent="0.3">
      <c r="A67" s="19" t="s">
        <v>149</v>
      </c>
      <c r="B67" s="20" t="s">
        <v>72</v>
      </c>
      <c r="C67" s="56">
        <f>C68</f>
        <v>267000000</v>
      </c>
      <c r="D67" s="56">
        <f t="shared" ref="D67:I67" si="17">D68</f>
        <v>0</v>
      </c>
      <c r="E67" s="58">
        <f t="shared" si="17"/>
        <v>0</v>
      </c>
      <c r="F67" s="64">
        <f t="shared" si="17"/>
        <v>0</v>
      </c>
      <c r="G67" s="56">
        <f t="shared" si="17"/>
        <v>0</v>
      </c>
      <c r="H67" s="64">
        <f t="shared" si="17"/>
        <v>0</v>
      </c>
      <c r="I67" s="64">
        <f t="shared" si="17"/>
        <v>267000000</v>
      </c>
    </row>
    <row r="68" spans="1:9" s="15" customFormat="1" ht="19.899999999999999" customHeight="1" thickTop="1" thickBot="1" x14ac:dyDescent="0.3">
      <c r="A68" s="12" t="s">
        <v>150</v>
      </c>
      <c r="B68" s="13" t="s">
        <v>73</v>
      </c>
      <c r="C68" s="30">
        <f>C69+C70</f>
        <v>267000000</v>
      </c>
      <c r="D68" s="30">
        <f t="shared" ref="D68:I68" si="18">D69+D70</f>
        <v>0</v>
      </c>
      <c r="E68" s="48">
        <f t="shared" si="18"/>
        <v>0</v>
      </c>
      <c r="F68" s="31">
        <f t="shared" si="18"/>
        <v>0</v>
      </c>
      <c r="G68" s="30">
        <f t="shared" si="18"/>
        <v>0</v>
      </c>
      <c r="H68" s="31">
        <f t="shared" si="18"/>
        <v>0</v>
      </c>
      <c r="I68" s="31">
        <f t="shared" si="18"/>
        <v>267000000</v>
      </c>
    </row>
    <row r="69" spans="1:9" ht="19.899999999999999" customHeight="1" thickTop="1" x14ac:dyDescent="0.25">
      <c r="A69" s="19" t="s">
        <v>151</v>
      </c>
      <c r="B69" s="21" t="s">
        <v>50</v>
      </c>
      <c r="C69" s="56">
        <f>VLOOKUP(A69,'HOJA TRABAJO'!$A$1:$Z$79,6,0)</f>
        <v>142000000</v>
      </c>
      <c r="D69" s="56">
        <f>VLOOKUP(A69,'HOJA TRABAJO'!$A$1:$Z$79,7,0)</f>
        <v>0</v>
      </c>
      <c r="E69" s="58">
        <f>VLOOKUP(A69,'HOJA TRABAJO'!$A$1:$Z$79,8,0)</f>
        <v>0</v>
      </c>
      <c r="F69" s="64">
        <v>0</v>
      </c>
      <c r="G69" s="56">
        <f>VLOOKUP(A69,'HOJA TRABAJO'!$A$1:$Z$79,9,0)</f>
        <v>0</v>
      </c>
      <c r="H69" s="64">
        <f>VLOOKUP(A69,'HOJA TRABAJO'!$A$1:$Z$79,10,0)</f>
        <v>0</v>
      </c>
      <c r="I69" s="64">
        <f t="shared" ref="I69:I70" si="19">C69+D69-E69-F69+G69-H69</f>
        <v>142000000</v>
      </c>
    </row>
    <row r="70" spans="1:9" ht="19.899999999999999" customHeight="1" thickBot="1" x14ac:dyDescent="0.3">
      <c r="A70" s="19" t="s">
        <v>152</v>
      </c>
      <c r="B70" s="21" t="s">
        <v>51</v>
      </c>
      <c r="C70" s="56">
        <f>VLOOKUP(A70,'HOJA TRABAJO'!$A$1:$Z$79,6,0)</f>
        <v>125000000</v>
      </c>
      <c r="D70" s="56">
        <f>VLOOKUP(A70,'HOJA TRABAJO'!$A$1:$Z$79,7,0)</f>
        <v>0</v>
      </c>
      <c r="E70" s="58">
        <f>VLOOKUP(A70,'HOJA TRABAJO'!$A$1:$Z$79,8,0)</f>
        <v>0</v>
      </c>
      <c r="F70" s="64">
        <v>0</v>
      </c>
      <c r="G70" s="56">
        <f>VLOOKUP(A70,'HOJA TRABAJO'!$A$1:$Z$79,9,0)</f>
        <v>0</v>
      </c>
      <c r="H70" s="64">
        <f>VLOOKUP(A70,'HOJA TRABAJO'!$A$1:$Z$79,10,0)</f>
        <v>0</v>
      </c>
      <c r="I70" s="64">
        <f t="shared" si="19"/>
        <v>125000000</v>
      </c>
    </row>
    <row r="71" spans="1:9" s="15" customFormat="1" ht="19.899999999999999" customHeight="1" thickTop="1" thickBot="1" x14ac:dyDescent="0.3">
      <c r="A71" s="12" t="s">
        <v>153</v>
      </c>
      <c r="B71" s="13" t="s">
        <v>74</v>
      </c>
      <c r="C71" s="30">
        <f>C72</f>
        <v>262000000</v>
      </c>
      <c r="D71" s="30">
        <f t="shared" ref="D71:F72" si="20">D72</f>
        <v>262000000</v>
      </c>
      <c r="E71" s="48">
        <f t="shared" si="20"/>
        <v>262000000</v>
      </c>
      <c r="F71" s="31">
        <f t="shared" si="20"/>
        <v>0</v>
      </c>
      <c r="G71" s="30">
        <f t="shared" ref="G71:I72" si="21">G72</f>
        <v>0</v>
      </c>
      <c r="H71" s="31">
        <f t="shared" si="21"/>
        <v>0</v>
      </c>
      <c r="I71" s="31">
        <f t="shared" si="21"/>
        <v>262000000</v>
      </c>
    </row>
    <row r="72" spans="1:9" ht="19.899999999999999" customHeight="1" thickTop="1" x14ac:dyDescent="0.25">
      <c r="A72" s="19" t="s">
        <v>154</v>
      </c>
      <c r="B72" s="20" t="s">
        <v>75</v>
      </c>
      <c r="C72" s="56">
        <f>C73</f>
        <v>262000000</v>
      </c>
      <c r="D72" s="56">
        <f t="shared" si="20"/>
        <v>262000000</v>
      </c>
      <c r="E72" s="58">
        <f t="shared" si="20"/>
        <v>262000000</v>
      </c>
      <c r="F72" s="64">
        <f t="shared" si="20"/>
        <v>0</v>
      </c>
      <c r="G72" s="56">
        <f t="shared" si="21"/>
        <v>0</v>
      </c>
      <c r="H72" s="64">
        <f t="shared" si="21"/>
        <v>0</v>
      </c>
      <c r="I72" s="64">
        <f t="shared" si="21"/>
        <v>262000000</v>
      </c>
    </row>
    <row r="73" spans="1:9" ht="19.899999999999999" customHeight="1" thickBot="1" x14ac:dyDescent="0.3">
      <c r="A73" s="19" t="s">
        <v>155</v>
      </c>
      <c r="B73" s="21" t="s">
        <v>53</v>
      </c>
      <c r="C73" s="56">
        <f>VLOOKUP(A73,'HOJA TRABAJO'!$A$1:$Z$79,6,0)</f>
        <v>262000000</v>
      </c>
      <c r="D73" s="56">
        <f>VLOOKUP(A73,'HOJA TRABAJO'!$A$1:$Z$79,7,0)</f>
        <v>262000000</v>
      </c>
      <c r="E73" s="58">
        <f>VLOOKUP(A73,'HOJA TRABAJO'!$A$1:$Z$79,8,0)</f>
        <v>262000000</v>
      </c>
      <c r="F73" s="64">
        <v>0</v>
      </c>
      <c r="G73" s="56">
        <f>VLOOKUP(A73,'HOJA TRABAJO'!$A$1:$Z$79,9,0)</f>
        <v>0</v>
      </c>
      <c r="H73" s="64">
        <f>VLOOKUP(A73,'HOJA TRABAJO'!$A$1:$Z$79,10,0)</f>
        <v>0</v>
      </c>
      <c r="I73" s="64">
        <f t="shared" ref="I73" si="22">C73+D73-E73-F73+G73-H73</f>
        <v>262000000</v>
      </c>
    </row>
    <row r="74" spans="1:9" s="15" customFormat="1" ht="19.899999999999999" customHeight="1" thickTop="1" thickBot="1" x14ac:dyDescent="0.3">
      <c r="A74" s="10" t="s">
        <v>156</v>
      </c>
      <c r="B74" s="11" t="s">
        <v>54</v>
      </c>
      <c r="C74" s="29">
        <f>C75+C78+C80</f>
        <v>342000000</v>
      </c>
      <c r="D74" s="29">
        <f t="shared" ref="D74:I74" si="23">D75+D78+D80</f>
        <v>0</v>
      </c>
      <c r="E74" s="52">
        <f t="shared" si="23"/>
        <v>0</v>
      </c>
      <c r="F74" s="32">
        <f t="shared" si="23"/>
        <v>0</v>
      </c>
      <c r="G74" s="29">
        <f t="shared" si="23"/>
        <v>0</v>
      </c>
      <c r="H74" s="32">
        <f t="shared" si="23"/>
        <v>0</v>
      </c>
      <c r="I74" s="32">
        <f t="shared" si="23"/>
        <v>342000000</v>
      </c>
    </row>
    <row r="75" spans="1:9" s="15" customFormat="1" ht="19.899999999999999" customHeight="1" thickTop="1" thickBot="1" x14ac:dyDescent="0.3">
      <c r="A75" s="12" t="s">
        <v>157</v>
      </c>
      <c r="B75" s="13" t="s">
        <v>76</v>
      </c>
      <c r="C75" s="30">
        <f>C76</f>
        <v>16000000</v>
      </c>
      <c r="D75" s="30">
        <f t="shared" ref="D75:I76" si="24">D76</f>
        <v>0</v>
      </c>
      <c r="E75" s="48">
        <f t="shared" si="24"/>
        <v>0</v>
      </c>
      <c r="F75" s="31">
        <f t="shared" si="24"/>
        <v>0</v>
      </c>
      <c r="G75" s="30">
        <f t="shared" si="24"/>
        <v>0</v>
      </c>
      <c r="H75" s="31">
        <f t="shared" si="24"/>
        <v>0</v>
      </c>
      <c r="I75" s="31">
        <f t="shared" si="24"/>
        <v>16000000</v>
      </c>
    </row>
    <row r="76" spans="1:9" ht="19.899999999999999" customHeight="1" thickTop="1" x14ac:dyDescent="0.25">
      <c r="A76" s="19" t="s">
        <v>158</v>
      </c>
      <c r="B76" s="20" t="s">
        <v>77</v>
      </c>
      <c r="C76" s="56">
        <f>C77</f>
        <v>16000000</v>
      </c>
      <c r="D76" s="56">
        <f t="shared" si="24"/>
        <v>0</v>
      </c>
      <c r="E76" s="58">
        <f t="shared" si="24"/>
        <v>0</v>
      </c>
      <c r="F76" s="64">
        <f t="shared" si="24"/>
        <v>0</v>
      </c>
      <c r="G76" s="56">
        <f t="shared" si="24"/>
        <v>0</v>
      </c>
      <c r="H76" s="64">
        <f t="shared" si="24"/>
        <v>0</v>
      </c>
      <c r="I76" s="64">
        <f t="shared" si="24"/>
        <v>16000000</v>
      </c>
    </row>
    <row r="77" spans="1:9" ht="19.899999999999999" customHeight="1" x14ac:dyDescent="0.25">
      <c r="A77" s="19" t="s">
        <v>159</v>
      </c>
      <c r="B77" s="21" t="s">
        <v>55</v>
      </c>
      <c r="C77" s="56">
        <f>VLOOKUP(A77,'HOJA TRABAJO'!$A$1:$Z$79,6,0)</f>
        <v>16000000</v>
      </c>
      <c r="D77" s="56">
        <f>VLOOKUP(A77,'HOJA TRABAJO'!$A$1:$Z$79,7,0)</f>
        <v>0</v>
      </c>
      <c r="E77" s="58">
        <f>VLOOKUP(A77,'HOJA TRABAJO'!$A$1:$Z$79,8,0)</f>
        <v>0</v>
      </c>
      <c r="F77" s="64">
        <v>0</v>
      </c>
      <c r="G77" s="56">
        <f>VLOOKUP(A77,'HOJA TRABAJO'!$A$1:$Z$79,9,0)</f>
        <v>0</v>
      </c>
      <c r="H77" s="64">
        <f>VLOOKUP(A77,'HOJA TRABAJO'!$A$1:$Z$79,10,0)</f>
        <v>0</v>
      </c>
      <c r="I77" s="64">
        <f t="shared" ref="I77" si="25">C77+D77-E77-F77+G77-H77</f>
        <v>16000000</v>
      </c>
    </row>
    <row r="78" spans="1:9" ht="19.899999999999999" customHeight="1" thickBot="1" x14ac:dyDescent="0.3">
      <c r="A78" s="19" t="s">
        <v>160</v>
      </c>
      <c r="B78" s="20" t="s">
        <v>78</v>
      </c>
      <c r="C78" s="56">
        <f>C79</f>
        <v>272000000</v>
      </c>
      <c r="D78" s="56">
        <f t="shared" ref="D78:I78" si="26">D79</f>
        <v>0</v>
      </c>
      <c r="E78" s="58">
        <f t="shared" si="26"/>
        <v>0</v>
      </c>
      <c r="F78" s="64">
        <f t="shared" si="26"/>
        <v>0</v>
      </c>
      <c r="G78" s="56">
        <f t="shared" si="26"/>
        <v>0</v>
      </c>
      <c r="H78" s="64">
        <f t="shared" si="26"/>
        <v>0</v>
      </c>
      <c r="I78" s="64">
        <f t="shared" si="26"/>
        <v>272000000</v>
      </c>
    </row>
    <row r="79" spans="1:9" s="15" customFormat="1" ht="19.899999999999999" customHeight="1" thickTop="1" thickBot="1" x14ac:dyDescent="0.3">
      <c r="A79" s="12" t="s">
        <v>161</v>
      </c>
      <c r="B79" s="13" t="s">
        <v>79</v>
      </c>
      <c r="C79" s="30">
        <f>VLOOKUP(A79,'HOJA TRABAJO'!$A$1:$Z$79,6,0)</f>
        <v>272000000</v>
      </c>
      <c r="D79" s="25"/>
      <c r="E79" s="14"/>
      <c r="F79" s="22"/>
      <c r="G79" s="30">
        <f>VLOOKUP(A79,'HOJA TRABAJO'!$A$1:$Z$79,9,0)</f>
        <v>0</v>
      </c>
      <c r="H79" s="31">
        <f>VLOOKUP(A79,'HOJA TRABAJO'!$A$1:$Z$79,10,0)</f>
        <v>0</v>
      </c>
      <c r="I79" s="31">
        <f t="shared" ref="I79" si="27">C79+D79-E79-F79+G79-H79</f>
        <v>272000000</v>
      </c>
    </row>
    <row r="80" spans="1:9" s="15" customFormat="1" ht="19.899999999999999" customHeight="1" thickTop="1" thickBot="1" x14ac:dyDescent="0.3">
      <c r="A80" s="12" t="s">
        <v>162</v>
      </c>
      <c r="B80" s="13" t="s">
        <v>80</v>
      </c>
      <c r="C80" s="30">
        <f t="shared" ref="C80:I80" si="28">C81+C83</f>
        <v>54000000</v>
      </c>
      <c r="D80" s="30">
        <f t="shared" si="28"/>
        <v>0</v>
      </c>
      <c r="E80" s="48">
        <f t="shared" si="28"/>
        <v>0</v>
      </c>
      <c r="F80" s="31">
        <f t="shared" si="28"/>
        <v>0</v>
      </c>
      <c r="G80" s="30">
        <f t="shared" si="28"/>
        <v>0</v>
      </c>
      <c r="H80" s="31">
        <f t="shared" si="28"/>
        <v>0</v>
      </c>
      <c r="I80" s="31">
        <f t="shared" si="28"/>
        <v>54000000</v>
      </c>
    </row>
    <row r="81" spans="1:9" ht="19.899999999999999" customHeight="1" thickTop="1" x14ac:dyDescent="0.25">
      <c r="A81" s="19" t="s">
        <v>163</v>
      </c>
      <c r="B81" s="20" t="s">
        <v>81</v>
      </c>
      <c r="C81" s="56">
        <f>C82</f>
        <v>4000000</v>
      </c>
      <c r="D81" s="56">
        <f t="shared" ref="D81:I81" si="29">D82</f>
        <v>0</v>
      </c>
      <c r="E81" s="58">
        <f t="shared" si="29"/>
        <v>0</v>
      </c>
      <c r="F81" s="64">
        <f t="shared" si="29"/>
        <v>0</v>
      </c>
      <c r="G81" s="56">
        <f t="shared" si="29"/>
        <v>0</v>
      </c>
      <c r="H81" s="64">
        <f t="shared" si="29"/>
        <v>0</v>
      </c>
      <c r="I81" s="64">
        <f t="shared" si="29"/>
        <v>4000000</v>
      </c>
    </row>
    <row r="82" spans="1:9" ht="19.899999999999999" customHeight="1" x14ac:dyDescent="0.25">
      <c r="A82" s="19" t="s">
        <v>164</v>
      </c>
      <c r="B82" s="21" t="s">
        <v>56</v>
      </c>
      <c r="C82" s="56">
        <f>VLOOKUP(A82,'HOJA TRABAJO'!$A$1:$Z$79,6,0)</f>
        <v>4000000</v>
      </c>
      <c r="D82" s="56">
        <f>VLOOKUP(A82,'HOJA TRABAJO'!$A$1:$Z$79,7,0)</f>
        <v>0</v>
      </c>
      <c r="E82" s="58">
        <f>VLOOKUP(A82,'HOJA TRABAJO'!$A$1:$Z$79,8,0)</f>
        <v>0</v>
      </c>
      <c r="F82" s="64">
        <v>0</v>
      </c>
      <c r="G82" s="56">
        <f>VLOOKUP(A82,'HOJA TRABAJO'!$A$1:$Z$79,9,0)</f>
        <v>0</v>
      </c>
      <c r="H82" s="64">
        <f>VLOOKUP(A82,'HOJA TRABAJO'!$A$1:$Z$79,10,0)</f>
        <v>0</v>
      </c>
      <c r="I82" s="64">
        <f t="shared" ref="I82" si="30">C82+D82-E82-F82+G82-H82</f>
        <v>4000000</v>
      </c>
    </row>
    <row r="83" spans="1:9" ht="19.899999999999999" customHeight="1" x14ac:dyDescent="0.25">
      <c r="A83" s="19" t="s">
        <v>165</v>
      </c>
      <c r="B83" s="20" t="s">
        <v>82</v>
      </c>
      <c r="C83" s="56">
        <f t="shared" ref="C83:I83" si="31">C84</f>
        <v>50000000</v>
      </c>
      <c r="D83" s="56">
        <f t="shared" si="31"/>
        <v>0</v>
      </c>
      <c r="E83" s="58">
        <f t="shared" si="31"/>
        <v>0</v>
      </c>
      <c r="F83" s="64">
        <f t="shared" si="31"/>
        <v>0</v>
      </c>
      <c r="G83" s="56">
        <f t="shared" si="31"/>
        <v>0</v>
      </c>
      <c r="H83" s="64">
        <f t="shared" si="31"/>
        <v>0</v>
      </c>
      <c r="I83" s="64">
        <f t="shared" si="31"/>
        <v>50000000</v>
      </c>
    </row>
    <row r="84" spans="1:9" ht="19.899999999999999" customHeight="1" thickBot="1" x14ac:dyDescent="0.3">
      <c r="A84" s="19" t="s">
        <v>166</v>
      </c>
      <c r="B84" s="21" t="s">
        <v>57</v>
      </c>
      <c r="C84" s="56">
        <f>VLOOKUP(A84,'HOJA TRABAJO'!$A$1:$Z$79,6,0)</f>
        <v>50000000</v>
      </c>
      <c r="D84" s="56">
        <f>VLOOKUP(A84,'HOJA TRABAJO'!$A$1:$Z$79,7,0)</f>
        <v>0</v>
      </c>
      <c r="E84" s="58">
        <f>VLOOKUP(A84,'HOJA TRABAJO'!$A$1:$Z$79,8,0)</f>
        <v>0</v>
      </c>
      <c r="F84" s="64">
        <v>0</v>
      </c>
      <c r="G84" s="56">
        <f>VLOOKUP(A84,'HOJA TRABAJO'!$A$1:$Z$79,9,0)</f>
        <v>0</v>
      </c>
      <c r="H84" s="64">
        <f>VLOOKUP(A84,'HOJA TRABAJO'!$A$1:$Z$79,10,0)</f>
        <v>0</v>
      </c>
      <c r="I84" s="64">
        <f t="shared" ref="I84" si="32">C84+D84-E84-F84+G84-H84</f>
        <v>50000000</v>
      </c>
    </row>
    <row r="85" spans="1:9" s="7" customFormat="1" ht="30" customHeight="1" thickTop="1" thickBot="1" x14ac:dyDescent="0.3">
      <c r="A85" s="138" t="s">
        <v>186</v>
      </c>
      <c r="B85" s="139"/>
      <c r="C85" s="35">
        <f t="shared" ref="C85:I85" si="33">C86+C100</f>
        <v>68308579275</v>
      </c>
      <c r="D85" s="35">
        <f t="shared" si="33"/>
        <v>3435724469.5999999</v>
      </c>
      <c r="E85" s="47">
        <f t="shared" si="33"/>
        <v>3435724469.5999999</v>
      </c>
      <c r="F85" s="36">
        <f t="shared" si="33"/>
        <v>0</v>
      </c>
      <c r="G85" s="35">
        <f t="shared" si="33"/>
        <v>0</v>
      </c>
      <c r="H85" s="36">
        <f t="shared" si="33"/>
        <v>0</v>
      </c>
      <c r="I85" s="47">
        <f t="shared" si="33"/>
        <v>68308579275</v>
      </c>
    </row>
    <row r="86" spans="1:9" s="15" customFormat="1" ht="28.15" customHeight="1" thickTop="1" thickBot="1" x14ac:dyDescent="0.3">
      <c r="A86" s="10" t="s">
        <v>167</v>
      </c>
      <c r="B86" s="11" t="s">
        <v>83</v>
      </c>
      <c r="C86" s="26">
        <f>C87</f>
        <v>66808579275</v>
      </c>
      <c r="D86" s="26">
        <f t="shared" ref="D86:I86" si="34">D87</f>
        <v>3435724469.5999999</v>
      </c>
      <c r="E86" s="39">
        <f t="shared" si="34"/>
        <v>3435724469.5999999</v>
      </c>
      <c r="F86" s="40">
        <f t="shared" si="34"/>
        <v>0</v>
      </c>
      <c r="G86" s="26">
        <f t="shared" si="34"/>
        <v>0</v>
      </c>
      <c r="H86" s="40">
        <f t="shared" si="34"/>
        <v>0</v>
      </c>
      <c r="I86" s="39">
        <f t="shared" si="34"/>
        <v>66808579275</v>
      </c>
    </row>
    <row r="87" spans="1:9" ht="19.899999999999999" customHeight="1" thickTop="1" thickBot="1" x14ac:dyDescent="0.3">
      <c r="A87" s="19" t="s">
        <v>168</v>
      </c>
      <c r="B87" s="20" t="s">
        <v>84</v>
      </c>
      <c r="C87" s="56">
        <f t="shared" ref="C87:I87" si="35">C88+C92+C96</f>
        <v>66808579275</v>
      </c>
      <c r="D87" s="56">
        <f t="shared" si="35"/>
        <v>3435724469.5999999</v>
      </c>
      <c r="E87" s="58">
        <f t="shared" si="35"/>
        <v>3435724469.5999999</v>
      </c>
      <c r="F87" s="64">
        <f t="shared" si="35"/>
        <v>0</v>
      </c>
      <c r="G87" s="56">
        <f t="shared" si="35"/>
        <v>0</v>
      </c>
      <c r="H87" s="64">
        <f t="shared" si="35"/>
        <v>0</v>
      </c>
      <c r="I87" s="64">
        <f t="shared" si="35"/>
        <v>66808579275</v>
      </c>
    </row>
    <row r="88" spans="1:9" s="15" customFormat="1" ht="19.899999999999999" customHeight="1" thickTop="1" thickBot="1" x14ac:dyDescent="0.3">
      <c r="A88" s="124" t="s">
        <v>241</v>
      </c>
      <c r="B88" s="125" t="s">
        <v>235</v>
      </c>
      <c r="C88" s="30">
        <f>C89</f>
        <v>1500000000</v>
      </c>
      <c r="D88" s="30">
        <f t="shared" ref="D88:I88" si="36">D89</f>
        <v>0</v>
      </c>
      <c r="E88" s="48">
        <f t="shared" si="36"/>
        <v>0</v>
      </c>
      <c r="F88" s="31">
        <f t="shared" si="36"/>
        <v>0</v>
      </c>
      <c r="G88" s="30">
        <f t="shared" si="36"/>
        <v>0</v>
      </c>
      <c r="H88" s="31">
        <f t="shared" si="36"/>
        <v>0</v>
      </c>
      <c r="I88" s="53">
        <f t="shared" si="36"/>
        <v>1500000000</v>
      </c>
    </row>
    <row r="89" spans="1:9" ht="19.899999999999999" customHeight="1" thickTop="1" x14ac:dyDescent="0.25">
      <c r="A89" s="93" t="s">
        <v>232</v>
      </c>
      <c r="B89" s="122" t="s">
        <v>85</v>
      </c>
      <c r="C89" s="56">
        <f t="shared" ref="C89:I89" si="37">C90+C91</f>
        <v>1500000000</v>
      </c>
      <c r="D89" s="56">
        <f t="shared" si="37"/>
        <v>0</v>
      </c>
      <c r="E89" s="58">
        <f t="shared" si="37"/>
        <v>0</v>
      </c>
      <c r="F89" s="64">
        <f t="shared" si="37"/>
        <v>0</v>
      </c>
      <c r="G89" s="56">
        <f t="shared" si="37"/>
        <v>0</v>
      </c>
      <c r="H89" s="64">
        <f t="shared" si="37"/>
        <v>0</v>
      </c>
      <c r="I89" s="64">
        <f t="shared" si="37"/>
        <v>1500000000</v>
      </c>
    </row>
    <row r="90" spans="1:9" ht="19.899999999999999" customHeight="1" x14ac:dyDescent="0.25">
      <c r="A90" s="93" t="s">
        <v>233</v>
      </c>
      <c r="B90" s="123" t="s">
        <v>239</v>
      </c>
      <c r="C90" s="56">
        <f>VLOOKUP(A90,'HOJA TRABAJO'!$A$1:$Z$79,6,0)</f>
        <v>626376243</v>
      </c>
      <c r="D90" s="56">
        <f>VLOOKUP(A90,'HOJA TRABAJO'!$A$1:$Z$79,7,0)</f>
        <v>0</v>
      </c>
      <c r="E90" s="58">
        <f>VLOOKUP(A90,'HOJA TRABAJO'!$A$1:$Z$79,8,0)</f>
        <v>0</v>
      </c>
      <c r="F90" s="64">
        <v>0</v>
      </c>
      <c r="G90" s="56">
        <f>VLOOKUP(A90,'HOJA TRABAJO'!$A$1:$Z$79,9,0)</f>
        <v>0</v>
      </c>
      <c r="H90" s="64">
        <f>VLOOKUP(A90,'HOJA TRABAJO'!$A$1:$Z$79,10,0)</f>
        <v>0</v>
      </c>
      <c r="I90" s="64">
        <f t="shared" ref="I90:I91" si="38">C90+D90-E90-F90+G90-H90</f>
        <v>626376243</v>
      </c>
    </row>
    <row r="91" spans="1:9" ht="19.899999999999999" customHeight="1" thickBot="1" x14ac:dyDescent="0.3">
      <c r="A91" s="93" t="s">
        <v>234</v>
      </c>
      <c r="B91" s="123" t="s">
        <v>240</v>
      </c>
      <c r="C91" s="56">
        <f>VLOOKUP(A91,'HOJA TRABAJO'!$A$1:$Z$79,6,0)</f>
        <v>873623757</v>
      </c>
      <c r="D91" s="56">
        <f>VLOOKUP(A91,'HOJA TRABAJO'!$A$1:$Z$79,7,0)</f>
        <v>0</v>
      </c>
      <c r="E91" s="58">
        <f>VLOOKUP(A91,'HOJA TRABAJO'!$A$1:$Z$79,8,0)</f>
        <v>0</v>
      </c>
      <c r="F91" s="64">
        <v>0</v>
      </c>
      <c r="G91" s="56">
        <f>VLOOKUP(A91,'HOJA TRABAJO'!$A$1:$Z$79,9,0)</f>
        <v>0</v>
      </c>
      <c r="H91" s="64">
        <f>VLOOKUP(A91,'HOJA TRABAJO'!$A$1:$Z$79,10,0)</f>
        <v>0</v>
      </c>
      <c r="I91" s="64">
        <f t="shared" si="38"/>
        <v>873623757</v>
      </c>
    </row>
    <row r="92" spans="1:9" s="15" customFormat="1" ht="19.899999999999999" customHeight="1" thickTop="1" thickBot="1" x14ac:dyDescent="0.3">
      <c r="A92" s="124" t="s">
        <v>169</v>
      </c>
      <c r="B92" s="125" t="s">
        <v>236</v>
      </c>
      <c r="C92" s="30">
        <f>C93</f>
        <v>60308579275</v>
      </c>
      <c r="D92" s="30">
        <f>D93+D95</f>
        <v>3424347189.5999999</v>
      </c>
      <c r="E92" s="48">
        <f>E93+E95</f>
        <v>3424347189.5999999</v>
      </c>
      <c r="F92" s="31">
        <f>F93+F95</f>
        <v>0</v>
      </c>
      <c r="G92" s="30">
        <f>G93+G95</f>
        <v>0</v>
      </c>
      <c r="H92" s="31">
        <f>H93+H95</f>
        <v>0</v>
      </c>
      <c r="I92" s="53">
        <f>I93</f>
        <v>60308579275</v>
      </c>
    </row>
    <row r="93" spans="1:9" ht="19.899999999999999" customHeight="1" thickTop="1" x14ac:dyDescent="0.25">
      <c r="A93" s="126" t="s">
        <v>170</v>
      </c>
      <c r="B93" s="122" t="s">
        <v>85</v>
      </c>
      <c r="C93" s="56">
        <f t="shared" ref="C93:H93" si="39">C94+C95</f>
        <v>60308579275</v>
      </c>
      <c r="D93" s="56">
        <f t="shared" si="39"/>
        <v>2000323594.8</v>
      </c>
      <c r="E93" s="57">
        <f t="shared" si="39"/>
        <v>2000323594.8</v>
      </c>
      <c r="F93" s="64">
        <f t="shared" si="39"/>
        <v>0</v>
      </c>
      <c r="G93" s="56">
        <f t="shared" si="39"/>
        <v>0</v>
      </c>
      <c r="H93" s="64">
        <f t="shared" si="39"/>
        <v>0</v>
      </c>
      <c r="I93" s="64">
        <v>60308579275</v>
      </c>
    </row>
    <row r="94" spans="1:9" ht="19.899999999999999" customHeight="1" x14ac:dyDescent="0.25">
      <c r="A94" s="126" t="s">
        <v>242</v>
      </c>
      <c r="B94" s="123" t="s">
        <v>58</v>
      </c>
      <c r="C94" s="56">
        <f>VLOOKUP(A94,'HOJA TRABAJO'!$A$1:$Z$79,6,0)</f>
        <v>45320191317</v>
      </c>
      <c r="D94" s="56">
        <f>VLOOKUP(A94,'HOJA TRABAJO'!$A$1:$Z$79,7,0)</f>
        <v>576300000</v>
      </c>
      <c r="E94" s="58">
        <f>VLOOKUP(A94,'HOJA TRABAJO'!$A$1:$Z$79,8,0)</f>
        <v>576300000</v>
      </c>
      <c r="F94" s="64">
        <v>0</v>
      </c>
      <c r="G94" s="56">
        <f>VLOOKUP(A94,'HOJA TRABAJO'!$A$1:$Z$79,9,0)</f>
        <v>0</v>
      </c>
      <c r="H94" s="64">
        <f>VLOOKUP(A94,'HOJA TRABAJO'!$A$1:$Z$79,10,0)</f>
        <v>0</v>
      </c>
      <c r="I94" s="64">
        <f t="shared" ref="I94" si="40">C94+D94-E94-F94+G94-H94</f>
        <v>45320191317</v>
      </c>
    </row>
    <row r="95" spans="1:9" ht="19.899999999999999" customHeight="1" thickBot="1" x14ac:dyDescent="0.3">
      <c r="A95" s="126" t="s">
        <v>243</v>
      </c>
      <c r="B95" s="123" t="s">
        <v>58</v>
      </c>
      <c r="C95" s="56">
        <f>VLOOKUP(A95,'HOJA TRABAJO'!$A$1:$Z$79,6,0)</f>
        <v>14988387958</v>
      </c>
      <c r="D95" s="56">
        <f>VLOOKUP(A95,'HOJA TRABAJO'!$A$1:$Z$79,7,0)</f>
        <v>1424023594.8</v>
      </c>
      <c r="E95" s="58">
        <f>VLOOKUP(A95,'HOJA TRABAJO'!$A$1:$Z$79,8,0)</f>
        <v>1424023594.8</v>
      </c>
      <c r="F95" s="64">
        <v>0</v>
      </c>
      <c r="G95" s="56">
        <f>VLOOKUP(A95,'HOJA TRABAJO'!$A$1:$Z$79,9,0)</f>
        <v>0</v>
      </c>
      <c r="H95" s="64">
        <f>VLOOKUP(A95,'HOJA TRABAJO'!$A$1:$Z$79,10,0)</f>
        <v>0</v>
      </c>
      <c r="I95" s="64">
        <f t="shared" ref="I95" si="41">C95+D95-E95-F95+G95-H95</f>
        <v>14988387958</v>
      </c>
    </row>
    <row r="96" spans="1:9" s="15" customFormat="1" ht="19.899999999999999" customHeight="1" thickTop="1" thickBot="1" x14ac:dyDescent="0.3">
      <c r="A96" s="124" t="s">
        <v>171</v>
      </c>
      <c r="B96" s="125" t="s">
        <v>237</v>
      </c>
      <c r="C96" s="30">
        <f>C97</f>
        <v>5000000000</v>
      </c>
      <c r="D96" s="30">
        <f t="shared" ref="D96:H96" si="42">D97</f>
        <v>11377280</v>
      </c>
      <c r="E96" s="48">
        <f t="shared" si="42"/>
        <v>11377280</v>
      </c>
      <c r="F96" s="31">
        <f t="shared" si="42"/>
        <v>0</v>
      </c>
      <c r="G96" s="30">
        <f t="shared" si="42"/>
        <v>0</v>
      </c>
      <c r="H96" s="31">
        <f t="shared" si="42"/>
        <v>0</v>
      </c>
      <c r="I96" s="53">
        <f>I97</f>
        <v>5000000000</v>
      </c>
    </row>
    <row r="97" spans="1:9" ht="19.899999999999999" customHeight="1" thickTop="1" x14ac:dyDescent="0.25">
      <c r="A97" s="126" t="s">
        <v>172</v>
      </c>
      <c r="B97" s="122" t="s">
        <v>183</v>
      </c>
      <c r="C97" s="56">
        <f t="shared" ref="C97:I97" si="43">C98+C99</f>
        <v>5000000000</v>
      </c>
      <c r="D97" s="56">
        <f t="shared" si="43"/>
        <v>11377280</v>
      </c>
      <c r="E97" s="58">
        <f t="shared" si="43"/>
        <v>11377280</v>
      </c>
      <c r="F97" s="64">
        <f t="shared" si="43"/>
        <v>0</v>
      </c>
      <c r="G97" s="56">
        <f t="shared" si="43"/>
        <v>0</v>
      </c>
      <c r="H97" s="64">
        <f t="shared" si="43"/>
        <v>0</v>
      </c>
      <c r="I97" s="64">
        <f t="shared" si="43"/>
        <v>5000000000</v>
      </c>
    </row>
    <row r="98" spans="1:9" ht="19.899999999999999" customHeight="1" x14ac:dyDescent="0.25">
      <c r="A98" s="126" t="s">
        <v>173</v>
      </c>
      <c r="B98" s="123" t="s">
        <v>184</v>
      </c>
      <c r="C98" s="56">
        <f>VLOOKUP(A98,'HOJA TRABAJO'!$A$1:$Z$79,6,0)</f>
        <v>1324000000</v>
      </c>
      <c r="D98" s="56">
        <f>VLOOKUP(A98,'HOJA TRABAJO'!$A$1:$Z$79,7,0)</f>
        <v>11377280</v>
      </c>
      <c r="E98" s="58">
        <f>VLOOKUP(A98,'HOJA TRABAJO'!$A$1:$Z$79,8,0)</f>
        <v>11377280</v>
      </c>
      <c r="F98" s="64">
        <v>0</v>
      </c>
      <c r="G98" s="56">
        <f>VLOOKUP(A98,'HOJA TRABAJO'!$A$1:$Z$79,9,0)</f>
        <v>0</v>
      </c>
      <c r="H98" s="64">
        <f>VLOOKUP(A98,'HOJA TRABAJO'!$A$1:$Z$79,10,0)</f>
        <v>0</v>
      </c>
      <c r="I98" s="64">
        <f t="shared" ref="I98:I99" si="44">C98+D98-E98-F98+G98-H98</f>
        <v>1324000000</v>
      </c>
    </row>
    <row r="99" spans="1:9" ht="19.899999999999999" customHeight="1" thickBot="1" x14ac:dyDescent="0.3">
      <c r="A99" s="126" t="s">
        <v>174</v>
      </c>
      <c r="B99" s="123" t="s">
        <v>185</v>
      </c>
      <c r="C99" s="56">
        <f>VLOOKUP(A99,'HOJA TRABAJO'!$A$1:$Z$79,6,0)</f>
        <v>3676000000</v>
      </c>
      <c r="D99" s="56">
        <f>VLOOKUP(A99,'HOJA TRABAJO'!$A$1:$Z$79,7,0)</f>
        <v>0</v>
      </c>
      <c r="E99" s="58">
        <f>VLOOKUP(A99,'HOJA TRABAJO'!$A$1:$Z$79,8,0)</f>
        <v>0</v>
      </c>
      <c r="F99" s="64">
        <v>0</v>
      </c>
      <c r="G99" s="56">
        <f>VLOOKUP(A99,'HOJA TRABAJO'!$A$1:$Z$79,9,0)</f>
        <v>0</v>
      </c>
      <c r="H99" s="64">
        <f>VLOOKUP(A99,'HOJA TRABAJO'!$A$1:$Z$79,10,0)</f>
        <v>0</v>
      </c>
      <c r="I99" s="64">
        <f t="shared" si="44"/>
        <v>3676000000</v>
      </c>
    </row>
    <row r="100" spans="1:9" s="15" customFormat="1" ht="28.15" customHeight="1" thickTop="1" thickBot="1" x14ac:dyDescent="0.3">
      <c r="A100" s="10" t="s">
        <v>175</v>
      </c>
      <c r="B100" s="11" t="s">
        <v>86</v>
      </c>
      <c r="C100" s="26">
        <f>C101</f>
        <v>1500000000</v>
      </c>
      <c r="D100" s="26">
        <f t="shared" ref="D100:I100" si="45">D101</f>
        <v>0</v>
      </c>
      <c r="E100" s="39">
        <f t="shared" si="45"/>
        <v>0</v>
      </c>
      <c r="F100" s="40">
        <f t="shared" si="45"/>
        <v>0</v>
      </c>
      <c r="G100" s="26">
        <f t="shared" si="45"/>
        <v>0</v>
      </c>
      <c r="H100" s="40">
        <f t="shared" si="45"/>
        <v>0</v>
      </c>
      <c r="I100" s="40">
        <f t="shared" si="45"/>
        <v>1500000000</v>
      </c>
    </row>
    <row r="101" spans="1:9" ht="19.899999999999999" customHeight="1" thickTop="1" thickBot="1" x14ac:dyDescent="0.3">
      <c r="A101" s="19" t="s">
        <v>176</v>
      </c>
      <c r="B101" s="20" t="s">
        <v>84</v>
      </c>
      <c r="C101" s="56">
        <f>C102</f>
        <v>1500000000</v>
      </c>
      <c r="D101" s="56">
        <f t="shared" ref="D101:I102" si="46">D102</f>
        <v>0</v>
      </c>
      <c r="E101" s="58">
        <f t="shared" si="46"/>
        <v>0</v>
      </c>
      <c r="F101" s="64">
        <f t="shared" si="46"/>
        <v>0</v>
      </c>
      <c r="G101" s="56">
        <f t="shared" si="46"/>
        <v>0</v>
      </c>
      <c r="H101" s="64">
        <f t="shared" si="46"/>
        <v>0</v>
      </c>
      <c r="I101" s="67">
        <f t="shared" si="46"/>
        <v>1500000000</v>
      </c>
    </row>
    <row r="102" spans="1:9" s="15" customFormat="1" ht="19.899999999999999" customHeight="1" thickTop="1" thickBot="1" x14ac:dyDescent="0.3">
      <c r="A102" s="12" t="s">
        <v>177</v>
      </c>
      <c r="B102" s="13" t="s">
        <v>238</v>
      </c>
      <c r="C102" s="30">
        <f>C103</f>
        <v>1500000000</v>
      </c>
      <c r="D102" s="30">
        <f t="shared" si="46"/>
        <v>0</v>
      </c>
      <c r="E102" s="48">
        <f t="shared" si="46"/>
        <v>0</v>
      </c>
      <c r="F102" s="31">
        <f t="shared" si="46"/>
        <v>0</v>
      </c>
      <c r="G102" s="30">
        <f t="shared" si="46"/>
        <v>0</v>
      </c>
      <c r="H102" s="31">
        <f t="shared" si="46"/>
        <v>0</v>
      </c>
      <c r="I102" s="31">
        <f t="shared" si="46"/>
        <v>1500000000</v>
      </c>
    </row>
    <row r="103" spans="1:9" ht="19.899999999999999" customHeight="1" thickTop="1" x14ac:dyDescent="0.25">
      <c r="A103" s="19" t="s">
        <v>178</v>
      </c>
      <c r="B103" s="89" t="s">
        <v>87</v>
      </c>
      <c r="C103" s="66">
        <f t="shared" ref="C103:I103" si="47">C104+C105</f>
        <v>1500000000</v>
      </c>
      <c r="D103" s="61">
        <f t="shared" si="47"/>
        <v>0</v>
      </c>
      <c r="E103" s="62">
        <f t="shared" si="47"/>
        <v>0</v>
      </c>
      <c r="F103" s="63">
        <f t="shared" si="47"/>
        <v>0</v>
      </c>
      <c r="G103" s="61">
        <f t="shared" si="47"/>
        <v>0</v>
      </c>
      <c r="H103" s="63">
        <f t="shared" si="47"/>
        <v>0</v>
      </c>
      <c r="I103" s="66">
        <f t="shared" si="47"/>
        <v>1500000000</v>
      </c>
    </row>
    <row r="104" spans="1:9" ht="19.899999999999999" customHeight="1" x14ac:dyDescent="0.25">
      <c r="A104" s="19" t="s">
        <v>179</v>
      </c>
      <c r="B104" s="90" t="s">
        <v>59</v>
      </c>
      <c r="C104" s="67">
        <f>VLOOKUP(A104,'HOJA TRABAJO'!$A$1:$Z$79,6,0)</f>
        <v>20000000</v>
      </c>
      <c r="D104" s="56">
        <f>VLOOKUP(A104,'HOJA TRABAJO'!$A$1:$Z$79,7,0)</f>
        <v>0</v>
      </c>
      <c r="E104" s="58">
        <f>VLOOKUP(A104,'HOJA TRABAJO'!$A$1:$Z$79,8,0)</f>
        <v>0</v>
      </c>
      <c r="F104" s="64">
        <v>0</v>
      </c>
      <c r="G104" s="56">
        <f>VLOOKUP(A104,'HOJA TRABAJO'!$A$1:$Z$79,9,0)</f>
        <v>0</v>
      </c>
      <c r="H104" s="64">
        <f>VLOOKUP(A104,'HOJA TRABAJO'!$A$1:$Z$79,10,0)</f>
        <v>0</v>
      </c>
      <c r="I104" s="67">
        <f t="shared" ref="I104:I105" si="48">C104+D104-E104-F104+G104-H104</f>
        <v>20000000</v>
      </c>
    </row>
    <row r="105" spans="1:9" ht="19.899999999999999" customHeight="1" thickBot="1" x14ac:dyDescent="0.3">
      <c r="A105" s="23" t="s">
        <v>180</v>
      </c>
      <c r="B105" s="91" t="s">
        <v>60</v>
      </c>
      <c r="C105" s="68">
        <f>VLOOKUP(A105,'HOJA TRABAJO'!$A$1:$Z$79,6,0)</f>
        <v>1480000000</v>
      </c>
      <c r="D105" s="59">
        <f>VLOOKUP(A105,'HOJA TRABAJO'!$A$1:$Z$79,7,0)</f>
        <v>0</v>
      </c>
      <c r="E105" s="65">
        <f>VLOOKUP(A105,'HOJA TRABAJO'!$A$1:$Z$79,8,0)</f>
        <v>0</v>
      </c>
      <c r="F105" s="60">
        <v>0</v>
      </c>
      <c r="G105" s="59">
        <f>VLOOKUP(A105,'HOJA TRABAJO'!$A$1:$Z$79,9,0)</f>
        <v>0</v>
      </c>
      <c r="H105" s="60">
        <f>VLOOKUP(A105,'HOJA TRABAJO'!$A$1:$Z$79,10,0)</f>
        <v>0</v>
      </c>
      <c r="I105" s="68">
        <f t="shared" si="48"/>
        <v>1480000000</v>
      </c>
    </row>
    <row r="106" spans="1:9" ht="15.75" thickTop="1" x14ac:dyDescent="0.25"/>
  </sheetData>
  <sheetProtection algorithmName="SHA-512" hashValue="A1jvgEbgtgF4eYayqUDIci0rdSwyl6MOpy+7z1lw66WuIq2jA6w/SANy0aZ6hhobLFBa6oKxF2VXqtpgRHR74w==" saltValue="EQt3KcPMFEuW6phrIYLWlg==" spinCount="100000" sheet="1" objects="1" scenarios="1"/>
  <mergeCells count="6">
    <mergeCell ref="A85:B85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E97"/>
  <sheetViews>
    <sheetView showGridLines="0" topLeftCell="A56" workbookViewId="0">
      <selection activeCell="F76" sqref="F76"/>
    </sheetView>
  </sheetViews>
  <sheetFormatPr baseColWidth="10" defaultColWidth="11.42578125" defaultRowHeight="19.899999999999999" customHeight="1" x14ac:dyDescent="0.25"/>
  <cols>
    <col min="1" max="1" width="33.7109375" style="69" customWidth="1"/>
    <col min="2" max="2" width="46.42578125" style="69" customWidth="1"/>
    <col min="3" max="3" width="10.85546875" style="70" customWidth="1"/>
    <col min="4" max="4" width="11.85546875" style="70" customWidth="1"/>
    <col min="5" max="5" width="10.85546875" style="70" customWidth="1"/>
    <col min="6" max="10" width="16.140625" style="69" customWidth="1"/>
    <col min="11" max="11" width="26.7109375" style="69" customWidth="1"/>
    <col min="12" max="12" width="21.42578125" style="69" customWidth="1"/>
    <col min="13" max="13" width="16.140625" style="69" customWidth="1"/>
    <col min="14" max="23" width="10.5703125" style="69" customWidth="1"/>
    <col min="24" max="24" width="14.5703125" style="69" customWidth="1"/>
    <col min="25" max="26" width="10.5703125" style="69" customWidth="1"/>
    <col min="27" max="27" width="4.28515625" style="69" customWidth="1"/>
    <col min="28" max="28" width="7.28515625" style="69" customWidth="1"/>
    <col min="29" max="29" width="35.42578125" style="88" customWidth="1"/>
    <col min="30" max="30" width="11.85546875" style="69" bestFit="1" customWidth="1"/>
    <col min="31" max="16384" width="11.42578125" style="69"/>
  </cols>
  <sheetData>
    <row r="1" spans="1:30" ht="46.15" customHeight="1" thickBot="1" x14ac:dyDescent="0.3">
      <c r="A1" s="75" t="s">
        <v>88</v>
      </c>
      <c r="B1" s="75" t="s">
        <v>196</v>
      </c>
      <c r="C1" s="109" t="s">
        <v>197</v>
      </c>
      <c r="D1" s="109" t="s">
        <v>198</v>
      </c>
      <c r="E1" s="114" t="s">
        <v>199</v>
      </c>
      <c r="F1" s="76" t="s">
        <v>200</v>
      </c>
      <c r="G1" s="77" t="s">
        <v>201</v>
      </c>
      <c r="H1" s="77" t="s">
        <v>202</v>
      </c>
      <c r="I1" s="77" t="s">
        <v>203</v>
      </c>
      <c r="J1" s="77" t="s">
        <v>204</v>
      </c>
      <c r="K1" s="77" t="s">
        <v>205</v>
      </c>
      <c r="L1" s="77" t="s">
        <v>206</v>
      </c>
      <c r="M1" s="77" t="s">
        <v>207</v>
      </c>
      <c r="N1" s="77" t="s">
        <v>208</v>
      </c>
      <c r="O1" s="77" t="s">
        <v>209</v>
      </c>
      <c r="P1" s="77" t="s">
        <v>210</v>
      </c>
      <c r="Q1" s="77" t="s">
        <v>211</v>
      </c>
      <c r="R1" s="77" t="s">
        <v>212</v>
      </c>
      <c r="S1" s="77" t="s">
        <v>213</v>
      </c>
      <c r="T1" s="77" t="s">
        <v>214</v>
      </c>
      <c r="U1" s="77" t="s">
        <v>215</v>
      </c>
      <c r="V1" s="77" t="s">
        <v>216</v>
      </c>
      <c r="W1" s="77" t="s">
        <v>217</v>
      </c>
      <c r="X1" s="77" t="s">
        <v>218</v>
      </c>
      <c r="Y1" s="77" t="s">
        <v>219</v>
      </c>
      <c r="Z1" s="78" t="s">
        <v>220</v>
      </c>
      <c r="AC1" s="84" t="s">
        <v>229</v>
      </c>
      <c r="AD1" s="69" t="s">
        <v>230</v>
      </c>
    </row>
    <row r="2" spans="1:30" ht="19.899999999999999" customHeight="1" x14ac:dyDescent="0.25">
      <c r="A2" s="74" t="s">
        <v>91</v>
      </c>
      <c r="B2" s="74" t="s">
        <v>4</v>
      </c>
      <c r="C2" s="110" t="s">
        <v>52</v>
      </c>
      <c r="D2" s="110" t="s">
        <v>221</v>
      </c>
      <c r="E2" s="115" t="s">
        <v>222</v>
      </c>
      <c r="F2" s="94">
        <v>42136000000</v>
      </c>
      <c r="G2" s="95">
        <v>0</v>
      </c>
      <c r="H2" s="95">
        <v>0</v>
      </c>
      <c r="I2" s="95">
        <v>0</v>
      </c>
      <c r="J2" s="95">
        <v>0</v>
      </c>
      <c r="K2" s="95">
        <v>42136000000</v>
      </c>
      <c r="L2" s="95">
        <v>42136000000</v>
      </c>
      <c r="M2" s="95">
        <v>0</v>
      </c>
      <c r="N2" s="95">
        <v>0</v>
      </c>
      <c r="O2" s="95">
        <v>0</v>
      </c>
      <c r="P2" s="95">
        <v>0</v>
      </c>
      <c r="Q2" s="95">
        <v>0</v>
      </c>
      <c r="R2" s="95">
        <v>0</v>
      </c>
      <c r="S2" s="95">
        <v>0</v>
      </c>
      <c r="T2" s="95">
        <v>0</v>
      </c>
      <c r="U2" s="95">
        <v>0</v>
      </c>
      <c r="V2" s="95">
        <v>0</v>
      </c>
      <c r="W2" s="95">
        <v>0</v>
      </c>
      <c r="X2" s="95">
        <v>0</v>
      </c>
      <c r="Y2" s="95">
        <v>0</v>
      </c>
      <c r="Z2" s="96">
        <v>0</v>
      </c>
      <c r="AC2" s="85" t="s">
        <v>91</v>
      </c>
      <c r="AD2" s="69" t="b">
        <f>AC2=A2</f>
        <v>1</v>
      </c>
    </row>
    <row r="3" spans="1:30" ht="19.899999999999999" customHeight="1" x14ac:dyDescent="0.25">
      <c r="A3" s="71" t="s">
        <v>93</v>
      </c>
      <c r="B3" s="71" t="s">
        <v>5</v>
      </c>
      <c r="C3" s="106" t="s">
        <v>52</v>
      </c>
      <c r="D3" s="106" t="s">
        <v>221</v>
      </c>
      <c r="E3" s="116" t="s">
        <v>222</v>
      </c>
      <c r="F3" s="97">
        <v>34936000000</v>
      </c>
      <c r="G3" s="98">
        <v>0</v>
      </c>
      <c r="H3" s="98">
        <v>0</v>
      </c>
      <c r="I3" s="98">
        <v>0</v>
      </c>
      <c r="J3" s="98">
        <v>0</v>
      </c>
      <c r="K3" s="98">
        <v>34936000000</v>
      </c>
      <c r="L3" s="98">
        <v>0</v>
      </c>
      <c r="M3" s="98">
        <v>34936000000</v>
      </c>
      <c r="N3" s="98">
        <v>0</v>
      </c>
      <c r="O3" s="98">
        <v>0</v>
      </c>
      <c r="P3" s="98">
        <v>0</v>
      </c>
      <c r="Q3" s="98">
        <v>0</v>
      </c>
      <c r="R3" s="98">
        <v>0</v>
      </c>
      <c r="S3" s="98">
        <v>0</v>
      </c>
      <c r="T3" s="98">
        <v>0</v>
      </c>
      <c r="U3" s="98">
        <v>0</v>
      </c>
      <c r="V3" s="98">
        <v>0</v>
      </c>
      <c r="W3" s="98">
        <v>0</v>
      </c>
      <c r="X3" s="98">
        <v>0</v>
      </c>
      <c r="Y3" s="98">
        <v>0</v>
      </c>
      <c r="Z3" s="99">
        <v>0</v>
      </c>
      <c r="AC3" s="86" t="s">
        <v>93</v>
      </c>
      <c r="AD3" s="69" t="b">
        <f t="shared" ref="AD3:AD66" si="0">AC3=A3</f>
        <v>1</v>
      </c>
    </row>
    <row r="4" spans="1:30" ht="19.899999999999999" customHeight="1" x14ac:dyDescent="0.25">
      <c r="A4" s="71" t="s">
        <v>94</v>
      </c>
      <c r="B4" s="71" t="s">
        <v>6</v>
      </c>
      <c r="C4" s="106" t="s">
        <v>52</v>
      </c>
      <c r="D4" s="106" t="s">
        <v>221</v>
      </c>
      <c r="E4" s="116" t="s">
        <v>222</v>
      </c>
      <c r="F4" s="97">
        <v>500000000</v>
      </c>
      <c r="G4" s="98">
        <v>0</v>
      </c>
      <c r="H4" s="98">
        <v>0</v>
      </c>
      <c r="I4" s="98">
        <v>0</v>
      </c>
      <c r="J4" s="98">
        <v>0</v>
      </c>
      <c r="K4" s="98">
        <v>500000000</v>
      </c>
      <c r="L4" s="98">
        <v>0</v>
      </c>
      <c r="M4" s="98">
        <v>500000000</v>
      </c>
      <c r="N4" s="98">
        <v>0</v>
      </c>
      <c r="O4" s="98">
        <v>0</v>
      </c>
      <c r="P4" s="98">
        <v>0</v>
      </c>
      <c r="Q4" s="98">
        <v>0</v>
      </c>
      <c r="R4" s="98">
        <v>0</v>
      </c>
      <c r="S4" s="98">
        <v>0</v>
      </c>
      <c r="T4" s="98">
        <v>0</v>
      </c>
      <c r="U4" s="98">
        <v>0</v>
      </c>
      <c r="V4" s="98">
        <v>0</v>
      </c>
      <c r="W4" s="98">
        <v>0</v>
      </c>
      <c r="X4" s="98">
        <v>0</v>
      </c>
      <c r="Y4" s="98">
        <v>0</v>
      </c>
      <c r="Z4" s="99">
        <v>0</v>
      </c>
      <c r="AC4" s="86" t="s">
        <v>94</v>
      </c>
      <c r="AD4" s="69" t="b">
        <f t="shared" si="0"/>
        <v>1</v>
      </c>
    </row>
    <row r="5" spans="1:30" ht="19.899999999999999" customHeight="1" x14ac:dyDescent="0.25">
      <c r="A5" s="71" t="s">
        <v>95</v>
      </c>
      <c r="B5" s="71" t="s">
        <v>7</v>
      </c>
      <c r="C5" s="106" t="s">
        <v>52</v>
      </c>
      <c r="D5" s="106" t="s">
        <v>221</v>
      </c>
      <c r="E5" s="116" t="s">
        <v>222</v>
      </c>
      <c r="F5" s="97">
        <v>20000000</v>
      </c>
      <c r="G5" s="98">
        <v>0</v>
      </c>
      <c r="H5" s="98">
        <v>0</v>
      </c>
      <c r="I5" s="98">
        <v>0</v>
      </c>
      <c r="J5" s="98">
        <v>0</v>
      </c>
      <c r="K5" s="98">
        <v>20000000</v>
      </c>
      <c r="L5" s="98">
        <v>0</v>
      </c>
      <c r="M5" s="98">
        <v>20000000</v>
      </c>
      <c r="N5" s="98">
        <v>0</v>
      </c>
      <c r="O5" s="98">
        <v>0</v>
      </c>
      <c r="P5" s="98">
        <v>0</v>
      </c>
      <c r="Q5" s="98">
        <v>0</v>
      </c>
      <c r="R5" s="98">
        <v>0</v>
      </c>
      <c r="S5" s="98">
        <v>0</v>
      </c>
      <c r="T5" s="98">
        <v>0</v>
      </c>
      <c r="U5" s="98">
        <v>0</v>
      </c>
      <c r="V5" s="98">
        <v>0</v>
      </c>
      <c r="W5" s="98">
        <v>0</v>
      </c>
      <c r="X5" s="98">
        <v>0</v>
      </c>
      <c r="Y5" s="98">
        <v>0</v>
      </c>
      <c r="Z5" s="99">
        <v>0</v>
      </c>
      <c r="AC5" s="86" t="s">
        <v>95</v>
      </c>
      <c r="AD5" s="69" t="b">
        <f t="shared" si="0"/>
        <v>1</v>
      </c>
    </row>
    <row r="6" spans="1:30" ht="19.899999999999999" customHeight="1" x14ac:dyDescent="0.25">
      <c r="A6" s="71" t="s">
        <v>96</v>
      </c>
      <c r="B6" s="71" t="s">
        <v>8</v>
      </c>
      <c r="C6" s="106" t="s">
        <v>52</v>
      </c>
      <c r="D6" s="106" t="s">
        <v>221</v>
      </c>
      <c r="E6" s="116" t="s">
        <v>222</v>
      </c>
      <c r="F6" s="97">
        <v>20000000</v>
      </c>
      <c r="G6" s="98">
        <v>0</v>
      </c>
      <c r="H6" s="98">
        <v>0</v>
      </c>
      <c r="I6" s="98">
        <v>0</v>
      </c>
      <c r="J6" s="98">
        <v>0</v>
      </c>
      <c r="K6" s="98">
        <v>20000000</v>
      </c>
      <c r="L6" s="98">
        <v>0</v>
      </c>
      <c r="M6" s="98">
        <v>20000000</v>
      </c>
      <c r="N6" s="98">
        <v>0</v>
      </c>
      <c r="O6" s="98">
        <v>0</v>
      </c>
      <c r="P6" s="98">
        <v>0</v>
      </c>
      <c r="Q6" s="98">
        <v>0</v>
      </c>
      <c r="R6" s="98">
        <v>0</v>
      </c>
      <c r="S6" s="98">
        <v>0</v>
      </c>
      <c r="T6" s="98">
        <v>0</v>
      </c>
      <c r="U6" s="98">
        <v>0</v>
      </c>
      <c r="V6" s="98">
        <v>0</v>
      </c>
      <c r="W6" s="98">
        <v>0</v>
      </c>
      <c r="X6" s="98">
        <v>0</v>
      </c>
      <c r="Y6" s="98">
        <v>0</v>
      </c>
      <c r="Z6" s="99">
        <v>0</v>
      </c>
      <c r="AC6" s="86" t="s">
        <v>96</v>
      </c>
      <c r="AD6" s="69" t="b">
        <f t="shared" si="0"/>
        <v>1</v>
      </c>
    </row>
    <row r="7" spans="1:30" ht="19.899999999999999" customHeight="1" x14ac:dyDescent="0.25">
      <c r="A7" s="71" t="s">
        <v>97</v>
      </c>
      <c r="B7" s="71" t="s">
        <v>9</v>
      </c>
      <c r="C7" s="106" t="s">
        <v>52</v>
      </c>
      <c r="D7" s="106" t="s">
        <v>221</v>
      </c>
      <c r="E7" s="116" t="s">
        <v>222</v>
      </c>
      <c r="F7" s="97">
        <v>1300000000</v>
      </c>
      <c r="G7" s="98">
        <v>0</v>
      </c>
      <c r="H7" s="98">
        <v>0</v>
      </c>
      <c r="I7" s="98">
        <v>0</v>
      </c>
      <c r="J7" s="98">
        <v>0</v>
      </c>
      <c r="K7" s="98">
        <v>1300000000</v>
      </c>
      <c r="L7" s="98">
        <v>0</v>
      </c>
      <c r="M7" s="98">
        <v>1300000000</v>
      </c>
      <c r="N7" s="98">
        <v>0</v>
      </c>
      <c r="O7" s="98">
        <v>0</v>
      </c>
      <c r="P7" s="98">
        <v>0</v>
      </c>
      <c r="Q7" s="98">
        <v>0</v>
      </c>
      <c r="R7" s="98">
        <v>0</v>
      </c>
      <c r="S7" s="98">
        <v>0</v>
      </c>
      <c r="T7" s="98">
        <v>0</v>
      </c>
      <c r="U7" s="98">
        <v>0</v>
      </c>
      <c r="V7" s="98">
        <v>0</v>
      </c>
      <c r="W7" s="98">
        <v>0</v>
      </c>
      <c r="X7" s="98">
        <v>0</v>
      </c>
      <c r="Y7" s="98">
        <v>0</v>
      </c>
      <c r="Z7" s="99">
        <v>0</v>
      </c>
      <c r="AC7" s="86" t="s">
        <v>97</v>
      </c>
      <c r="AD7" s="69" t="b">
        <f t="shared" si="0"/>
        <v>1</v>
      </c>
    </row>
    <row r="8" spans="1:30" ht="19.899999999999999" customHeight="1" x14ac:dyDescent="0.25">
      <c r="A8" s="71" t="s">
        <v>98</v>
      </c>
      <c r="B8" s="71" t="s">
        <v>10</v>
      </c>
      <c r="C8" s="106" t="s">
        <v>52</v>
      </c>
      <c r="D8" s="106" t="s">
        <v>221</v>
      </c>
      <c r="E8" s="116" t="s">
        <v>222</v>
      </c>
      <c r="F8" s="97">
        <v>900000000</v>
      </c>
      <c r="G8" s="98">
        <v>0</v>
      </c>
      <c r="H8" s="98">
        <v>0</v>
      </c>
      <c r="I8" s="98">
        <v>0</v>
      </c>
      <c r="J8" s="98">
        <v>0</v>
      </c>
      <c r="K8" s="98">
        <v>900000000</v>
      </c>
      <c r="L8" s="98">
        <v>0</v>
      </c>
      <c r="M8" s="98">
        <v>900000000</v>
      </c>
      <c r="N8" s="98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98">
        <v>0</v>
      </c>
      <c r="U8" s="98">
        <v>0</v>
      </c>
      <c r="V8" s="98">
        <v>0</v>
      </c>
      <c r="W8" s="98">
        <v>0</v>
      </c>
      <c r="X8" s="98">
        <v>0</v>
      </c>
      <c r="Y8" s="98">
        <v>0</v>
      </c>
      <c r="Z8" s="99">
        <v>0</v>
      </c>
      <c r="AC8" s="86" t="s">
        <v>98</v>
      </c>
      <c r="AD8" s="69" t="b">
        <f t="shared" si="0"/>
        <v>1</v>
      </c>
    </row>
    <row r="9" spans="1:30" ht="19.899999999999999" customHeight="1" x14ac:dyDescent="0.25">
      <c r="A9" s="71" t="s">
        <v>99</v>
      </c>
      <c r="B9" s="71" t="s">
        <v>11</v>
      </c>
      <c r="C9" s="106" t="s">
        <v>52</v>
      </c>
      <c r="D9" s="106" t="s">
        <v>221</v>
      </c>
      <c r="E9" s="116" t="s">
        <v>222</v>
      </c>
      <c r="F9" s="97">
        <v>60000000</v>
      </c>
      <c r="G9" s="98">
        <v>0</v>
      </c>
      <c r="H9" s="98">
        <v>0</v>
      </c>
      <c r="I9" s="98">
        <v>0</v>
      </c>
      <c r="J9" s="98">
        <v>0</v>
      </c>
      <c r="K9" s="98">
        <v>60000000</v>
      </c>
      <c r="L9" s="98">
        <v>0</v>
      </c>
      <c r="M9" s="98">
        <v>60000000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98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  <c r="Y9" s="98">
        <v>0</v>
      </c>
      <c r="Z9" s="99">
        <v>0</v>
      </c>
      <c r="AC9" s="86" t="s">
        <v>99</v>
      </c>
      <c r="AD9" s="69" t="b">
        <f t="shared" si="0"/>
        <v>1</v>
      </c>
    </row>
    <row r="10" spans="1:30" ht="19.899999999999999" customHeight="1" x14ac:dyDescent="0.25">
      <c r="A10" s="71" t="s">
        <v>100</v>
      </c>
      <c r="B10" s="71" t="s">
        <v>12</v>
      </c>
      <c r="C10" s="106" t="s">
        <v>52</v>
      </c>
      <c r="D10" s="106" t="s">
        <v>221</v>
      </c>
      <c r="E10" s="116" t="s">
        <v>222</v>
      </c>
      <c r="F10" s="97">
        <v>3000000000</v>
      </c>
      <c r="G10" s="98">
        <v>0</v>
      </c>
      <c r="H10" s="98">
        <v>0</v>
      </c>
      <c r="I10" s="98">
        <v>0</v>
      </c>
      <c r="J10" s="98">
        <v>0</v>
      </c>
      <c r="K10" s="98">
        <v>3000000000</v>
      </c>
      <c r="L10" s="98">
        <v>0</v>
      </c>
      <c r="M10" s="98">
        <v>3000000000</v>
      </c>
      <c r="N10" s="98">
        <v>0</v>
      </c>
      <c r="O10" s="98">
        <v>0</v>
      </c>
      <c r="P10" s="98">
        <v>0</v>
      </c>
      <c r="Q10" s="98">
        <v>0</v>
      </c>
      <c r="R10" s="98">
        <v>0</v>
      </c>
      <c r="S10" s="98">
        <v>0</v>
      </c>
      <c r="T10" s="98">
        <v>0</v>
      </c>
      <c r="U10" s="98">
        <v>0</v>
      </c>
      <c r="V10" s="98">
        <v>0</v>
      </c>
      <c r="W10" s="98">
        <v>0</v>
      </c>
      <c r="X10" s="98">
        <v>0</v>
      </c>
      <c r="Y10" s="98">
        <v>0</v>
      </c>
      <c r="Z10" s="99">
        <v>0</v>
      </c>
      <c r="AC10" s="86" t="s">
        <v>100</v>
      </c>
      <c r="AD10" s="69" t="b">
        <f t="shared" si="0"/>
        <v>1</v>
      </c>
    </row>
    <row r="11" spans="1:30" ht="19.899999999999999" customHeight="1" x14ac:dyDescent="0.25">
      <c r="A11" s="71" t="s">
        <v>101</v>
      </c>
      <c r="B11" s="71" t="s">
        <v>13</v>
      </c>
      <c r="C11" s="106" t="s">
        <v>52</v>
      </c>
      <c r="D11" s="106" t="s">
        <v>221</v>
      </c>
      <c r="E11" s="116" t="s">
        <v>222</v>
      </c>
      <c r="F11" s="97">
        <v>1400000000</v>
      </c>
      <c r="G11" s="98">
        <v>0</v>
      </c>
      <c r="H11" s="98">
        <v>0</v>
      </c>
      <c r="I11" s="98">
        <v>0</v>
      </c>
      <c r="J11" s="98">
        <v>0</v>
      </c>
      <c r="K11" s="98">
        <v>1400000000</v>
      </c>
      <c r="L11" s="98">
        <v>0</v>
      </c>
      <c r="M11" s="98">
        <v>1400000000</v>
      </c>
      <c r="N11" s="98">
        <v>0</v>
      </c>
      <c r="O11" s="98">
        <v>0</v>
      </c>
      <c r="P11" s="98">
        <v>0</v>
      </c>
      <c r="Q11" s="98">
        <v>0</v>
      </c>
      <c r="R11" s="98">
        <v>0</v>
      </c>
      <c r="S11" s="98">
        <v>0</v>
      </c>
      <c r="T11" s="98">
        <v>0</v>
      </c>
      <c r="U11" s="98">
        <v>0</v>
      </c>
      <c r="V11" s="98">
        <v>0</v>
      </c>
      <c r="W11" s="98">
        <v>0</v>
      </c>
      <c r="X11" s="98">
        <v>0</v>
      </c>
      <c r="Y11" s="98">
        <v>0</v>
      </c>
      <c r="Z11" s="99">
        <v>0</v>
      </c>
      <c r="AC11" s="86" t="s">
        <v>101</v>
      </c>
      <c r="AD11" s="69" t="b">
        <f t="shared" si="0"/>
        <v>1</v>
      </c>
    </row>
    <row r="12" spans="1:30" ht="19.899999999999999" customHeight="1" x14ac:dyDescent="0.25">
      <c r="A12" s="71" t="s">
        <v>102</v>
      </c>
      <c r="B12" s="71" t="s">
        <v>14</v>
      </c>
      <c r="C12" s="106" t="s">
        <v>52</v>
      </c>
      <c r="D12" s="106" t="s">
        <v>221</v>
      </c>
      <c r="E12" s="116" t="s">
        <v>222</v>
      </c>
      <c r="F12" s="97">
        <v>14536000000</v>
      </c>
      <c r="G12" s="98">
        <v>0</v>
      </c>
      <c r="H12" s="98">
        <v>0</v>
      </c>
      <c r="I12" s="98">
        <v>0</v>
      </c>
      <c r="J12" s="98">
        <v>0</v>
      </c>
      <c r="K12" s="98">
        <v>14536000000</v>
      </c>
      <c r="L12" s="98">
        <v>14536000000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8">
        <v>0</v>
      </c>
      <c r="S12" s="98">
        <v>0</v>
      </c>
      <c r="T12" s="98">
        <v>0</v>
      </c>
      <c r="U12" s="98">
        <v>0</v>
      </c>
      <c r="V12" s="98">
        <v>0</v>
      </c>
      <c r="W12" s="98">
        <v>0</v>
      </c>
      <c r="X12" s="98">
        <v>0</v>
      </c>
      <c r="Y12" s="98">
        <v>0</v>
      </c>
      <c r="Z12" s="99">
        <v>0</v>
      </c>
      <c r="AC12" s="86" t="s">
        <v>102</v>
      </c>
      <c r="AD12" s="69" t="b">
        <f t="shared" si="0"/>
        <v>1</v>
      </c>
    </row>
    <row r="13" spans="1:30" ht="19.899999999999999" customHeight="1" x14ac:dyDescent="0.25">
      <c r="A13" s="71" t="s">
        <v>103</v>
      </c>
      <c r="B13" s="71" t="s">
        <v>61</v>
      </c>
      <c r="C13" s="106" t="s">
        <v>52</v>
      </c>
      <c r="D13" s="106" t="s">
        <v>221</v>
      </c>
      <c r="E13" s="116" t="s">
        <v>222</v>
      </c>
      <c r="F13" s="97">
        <v>4000000000</v>
      </c>
      <c r="G13" s="98">
        <v>0</v>
      </c>
      <c r="H13" s="98">
        <v>0</v>
      </c>
      <c r="I13" s="98">
        <v>0</v>
      </c>
      <c r="J13" s="98">
        <v>0</v>
      </c>
      <c r="K13" s="98">
        <v>4000000000</v>
      </c>
      <c r="L13" s="98">
        <v>0</v>
      </c>
      <c r="M13" s="98">
        <v>4000000000</v>
      </c>
      <c r="N13" s="98">
        <v>0</v>
      </c>
      <c r="O13" s="98">
        <v>0</v>
      </c>
      <c r="P13" s="98">
        <v>0</v>
      </c>
      <c r="Q13" s="98">
        <v>0</v>
      </c>
      <c r="R13" s="98">
        <v>0</v>
      </c>
      <c r="S13" s="98">
        <v>0</v>
      </c>
      <c r="T13" s="98">
        <v>0</v>
      </c>
      <c r="U13" s="98">
        <v>0</v>
      </c>
      <c r="V13" s="98">
        <v>0</v>
      </c>
      <c r="W13" s="98">
        <v>0</v>
      </c>
      <c r="X13" s="98">
        <v>0</v>
      </c>
      <c r="Y13" s="98">
        <v>0</v>
      </c>
      <c r="Z13" s="99">
        <v>0</v>
      </c>
      <c r="AC13" s="86" t="s">
        <v>103</v>
      </c>
      <c r="AD13" s="69" t="b">
        <f t="shared" si="0"/>
        <v>1</v>
      </c>
    </row>
    <row r="14" spans="1:30" ht="19.899999999999999" customHeight="1" x14ac:dyDescent="0.25">
      <c r="A14" s="71" t="s">
        <v>104</v>
      </c>
      <c r="B14" s="71" t="s">
        <v>62</v>
      </c>
      <c r="C14" s="106" t="s">
        <v>52</v>
      </c>
      <c r="D14" s="106" t="s">
        <v>221</v>
      </c>
      <c r="E14" s="116" t="s">
        <v>222</v>
      </c>
      <c r="F14" s="97">
        <v>3500000000</v>
      </c>
      <c r="G14" s="98">
        <v>0</v>
      </c>
      <c r="H14" s="98">
        <v>0</v>
      </c>
      <c r="I14" s="98">
        <v>0</v>
      </c>
      <c r="J14" s="98">
        <v>0</v>
      </c>
      <c r="K14" s="98">
        <v>3500000000</v>
      </c>
      <c r="L14" s="98">
        <v>0</v>
      </c>
      <c r="M14" s="98">
        <v>3500000000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98">
        <v>0</v>
      </c>
      <c r="U14" s="98">
        <v>0</v>
      </c>
      <c r="V14" s="98">
        <v>0</v>
      </c>
      <c r="W14" s="98">
        <v>0</v>
      </c>
      <c r="X14" s="98">
        <v>0</v>
      </c>
      <c r="Y14" s="98">
        <v>0</v>
      </c>
      <c r="Z14" s="99">
        <v>0</v>
      </c>
      <c r="AC14" s="86" t="s">
        <v>104</v>
      </c>
      <c r="AD14" s="69" t="b">
        <f t="shared" si="0"/>
        <v>1</v>
      </c>
    </row>
    <row r="15" spans="1:30" ht="19.899999999999999" customHeight="1" x14ac:dyDescent="0.25">
      <c r="A15" s="71" t="s">
        <v>105</v>
      </c>
      <c r="B15" s="71" t="s">
        <v>15</v>
      </c>
      <c r="C15" s="106" t="s">
        <v>52</v>
      </c>
      <c r="D15" s="106" t="s">
        <v>221</v>
      </c>
      <c r="E15" s="116" t="s">
        <v>222</v>
      </c>
      <c r="F15" s="97">
        <v>3500000000</v>
      </c>
      <c r="G15" s="98">
        <v>0</v>
      </c>
      <c r="H15" s="98">
        <v>0</v>
      </c>
      <c r="I15" s="98">
        <v>0</v>
      </c>
      <c r="J15" s="98">
        <v>0</v>
      </c>
      <c r="K15" s="98">
        <v>3500000000</v>
      </c>
      <c r="L15" s="98">
        <v>0</v>
      </c>
      <c r="M15" s="98">
        <v>3500000000</v>
      </c>
      <c r="N15" s="98">
        <v>0</v>
      </c>
      <c r="O15" s="98">
        <v>0</v>
      </c>
      <c r="P15" s="98">
        <v>0</v>
      </c>
      <c r="Q15" s="98">
        <v>0</v>
      </c>
      <c r="R15" s="98">
        <v>0</v>
      </c>
      <c r="S15" s="98">
        <v>0</v>
      </c>
      <c r="T15" s="98">
        <v>0</v>
      </c>
      <c r="U15" s="98">
        <v>0</v>
      </c>
      <c r="V15" s="98">
        <v>0</v>
      </c>
      <c r="W15" s="98">
        <v>0</v>
      </c>
      <c r="X15" s="98">
        <v>0</v>
      </c>
      <c r="Y15" s="98">
        <v>0</v>
      </c>
      <c r="Z15" s="99">
        <v>0</v>
      </c>
      <c r="AC15" s="86" t="s">
        <v>105</v>
      </c>
      <c r="AD15" s="69" t="b">
        <f t="shared" si="0"/>
        <v>1</v>
      </c>
    </row>
    <row r="16" spans="1:30" ht="19.899999999999999" customHeight="1" x14ac:dyDescent="0.25">
      <c r="A16" s="71" t="s">
        <v>106</v>
      </c>
      <c r="B16" s="71" t="s">
        <v>63</v>
      </c>
      <c r="C16" s="106" t="s">
        <v>52</v>
      </c>
      <c r="D16" s="106" t="s">
        <v>221</v>
      </c>
      <c r="E16" s="116" t="s">
        <v>222</v>
      </c>
      <c r="F16" s="97">
        <v>1136000000</v>
      </c>
      <c r="G16" s="98">
        <v>0</v>
      </c>
      <c r="H16" s="98">
        <v>0</v>
      </c>
      <c r="I16" s="98">
        <v>0</v>
      </c>
      <c r="J16" s="98">
        <v>0</v>
      </c>
      <c r="K16" s="98">
        <v>1136000000</v>
      </c>
      <c r="L16" s="98">
        <v>0</v>
      </c>
      <c r="M16" s="98">
        <v>1136000000</v>
      </c>
      <c r="N16" s="98">
        <v>0</v>
      </c>
      <c r="O16" s="98">
        <v>0</v>
      </c>
      <c r="P16" s="98">
        <v>0</v>
      </c>
      <c r="Q16" s="98">
        <v>0</v>
      </c>
      <c r="R16" s="98">
        <v>0</v>
      </c>
      <c r="S16" s="98">
        <v>0</v>
      </c>
      <c r="T16" s="98">
        <v>0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99">
        <v>0</v>
      </c>
      <c r="AC16" s="86" t="s">
        <v>106</v>
      </c>
      <c r="AD16" s="69" t="b">
        <f t="shared" si="0"/>
        <v>1</v>
      </c>
    </row>
    <row r="17" spans="1:30" ht="19.899999999999999" customHeight="1" x14ac:dyDescent="0.25">
      <c r="A17" s="71" t="s">
        <v>107</v>
      </c>
      <c r="B17" s="71" t="s">
        <v>16</v>
      </c>
      <c r="C17" s="106" t="s">
        <v>52</v>
      </c>
      <c r="D17" s="106" t="s">
        <v>221</v>
      </c>
      <c r="E17" s="116" t="s">
        <v>222</v>
      </c>
      <c r="F17" s="97">
        <v>500000000</v>
      </c>
      <c r="G17" s="98">
        <v>0</v>
      </c>
      <c r="H17" s="98">
        <v>0</v>
      </c>
      <c r="I17" s="98">
        <v>0</v>
      </c>
      <c r="J17" s="98">
        <v>0</v>
      </c>
      <c r="K17" s="98">
        <v>500000000</v>
      </c>
      <c r="L17" s="98">
        <v>0</v>
      </c>
      <c r="M17" s="98">
        <v>500000000</v>
      </c>
      <c r="N17" s="98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98">
        <v>0</v>
      </c>
      <c r="U17" s="98">
        <v>0</v>
      </c>
      <c r="V17" s="98">
        <v>0</v>
      </c>
      <c r="W17" s="98">
        <v>0</v>
      </c>
      <c r="X17" s="98">
        <v>0</v>
      </c>
      <c r="Y17" s="98">
        <v>0</v>
      </c>
      <c r="Z17" s="99">
        <v>0</v>
      </c>
      <c r="AC17" s="86" t="s">
        <v>107</v>
      </c>
      <c r="AD17" s="69" t="b">
        <f t="shared" si="0"/>
        <v>1</v>
      </c>
    </row>
    <row r="18" spans="1:30" ht="19.899999999999999" customHeight="1" x14ac:dyDescent="0.25">
      <c r="A18" s="71" t="s">
        <v>108</v>
      </c>
      <c r="B18" s="71" t="s">
        <v>17</v>
      </c>
      <c r="C18" s="106" t="s">
        <v>52</v>
      </c>
      <c r="D18" s="106" t="s">
        <v>221</v>
      </c>
      <c r="E18" s="116" t="s">
        <v>222</v>
      </c>
      <c r="F18" s="97">
        <v>1000000000</v>
      </c>
      <c r="G18" s="98">
        <v>0</v>
      </c>
      <c r="H18" s="98">
        <v>0</v>
      </c>
      <c r="I18" s="98">
        <v>0</v>
      </c>
      <c r="J18" s="98">
        <v>0</v>
      </c>
      <c r="K18" s="98">
        <v>1000000000</v>
      </c>
      <c r="L18" s="98">
        <v>0</v>
      </c>
      <c r="M18" s="98">
        <v>1000000000</v>
      </c>
      <c r="N18" s="98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98">
        <v>0</v>
      </c>
      <c r="U18" s="98">
        <v>0</v>
      </c>
      <c r="V18" s="98">
        <v>0</v>
      </c>
      <c r="W18" s="98">
        <v>0</v>
      </c>
      <c r="X18" s="98">
        <v>0</v>
      </c>
      <c r="Y18" s="98">
        <v>0</v>
      </c>
      <c r="Z18" s="99">
        <v>0</v>
      </c>
      <c r="AC18" s="86" t="s">
        <v>108</v>
      </c>
      <c r="AD18" s="69" t="b">
        <f t="shared" si="0"/>
        <v>1</v>
      </c>
    </row>
    <row r="19" spans="1:30" ht="19.899999999999999" customHeight="1" x14ac:dyDescent="0.25">
      <c r="A19" s="71" t="s">
        <v>109</v>
      </c>
      <c r="B19" s="71" t="s">
        <v>18</v>
      </c>
      <c r="C19" s="106" t="s">
        <v>52</v>
      </c>
      <c r="D19" s="106" t="s">
        <v>221</v>
      </c>
      <c r="E19" s="116" t="s">
        <v>222</v>
      </c>
      <c r="F19" s="97">
        <v>900000000</v>
      </c>
      <c r="G19" s="98">
        <v>0</v>
      </c>
      <c r="H19" s="98">
        <v>0</v>
      </c>
      <c r="I19" s="98">
        <v>0</v>
      </c>
      <c r="J19" s="98">
        <v>0</v>
      </c>
      <c r="K19" s="98">
        <v>900000000</v>
      </c>
      <c r="L19" s="98">
        <v>0</v>
      </c>
      <c r="M19" s="98">
        <v>900000000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98">
        <v>0</v>
      </c>
      <c r="U19" s="98">
        <v>0</v>
      </c>
      <c r="V19" s="98">
        <v>0</v>
      </c>
      <c r="W19" s="98">
        <v>0</v>
      </c>
      <c r="X19" s="98">
        <v>0</v>
      </c>
      <c r="Y19" s="98">
        <v>0</v>
      </c>
      <c r="Z19" s="99">
        <v>0</v>
      </c>
      <c r="AC19" s="86" t="s">
        <v>109</v>
      </c>
      <c r="AD19" s="69" t="b">
        <f t="shared" si="0"/>
        <v>1</v>
      </c>
    </row>
    <row r="20" spans="1:30" ht="19.899999999999999" customHeight="1" x14ac:dyDescent="0.25">
      <c r="A20" s="71" t="s">
        <v>110</v>
      </c>
      <c r="B20" s="71" t="s">
        <v>19</v>
      </c>
      <c r="C20" s="106" t="s">
        <v>52</v>
      </c>
      <c r="D20" s="106" t="s">
        <v>221</v>
      </c>
      <c r="E20" s="116" t="s">
        <v>222</v>
      </c>
      <c r="F20" s="97">
        <v>2758000000</v>
      </c>
      <c r="G20" s="98">
        <v>0</v>
      </c>
      <c r="H20" s="98">
        <v>0</v>
      </c>
      <c r="I20" s="98">
        <v>0</v>
      </c>
      <c r="J20" s="98">
        <v>0</v>
      </c>
      <c r="K20" s="98">
        <v>2758000000</v>
      </c>
      <c r="L20" s="98">
        <v>2758000000</v>
      </c>
      <c r="M20" s="98">
        <v>0</v>
      </c>
      <c r="N20" s="98">
        <v>0</v>
      </c>
      <c r="O20" s="98">
        <v>0</v>
      </c>
      <c r="P20" s="98">
        <v>0</v>
      </c>
      <c r="Q20" s="98">
        <v>0</v>
      </c>
      <c r="R20" s="98">
        <v>0</v>
      </c>
      <c r="S20" s="98">
        <v>0</v>
      </c>
      <c r="T20" s="98">
        <v>0</v>
      </c>
      <c r="U20" s="98">
        <v>0</v>
      </c>
      <c r="V20" s="98">
        <v>0</v>
      </c>
      <c r="W20" s="98">
        <v>0</v>
      </c>
      <c r="X20" s="98">
        <v>0</v>
      </c>
      <c r="Y20" s="98">
        <v>0</v>
      </c>
      <c r="Z20" s="99">
        <v>0</v>
      </c>
      <c r="AC20" s="86" t="s">
        <v>110</v>
      </c>
      <c r="AD20" s="69" t="b">
        <f t="shared" si="0"/>
        <v>1</v>
      </c>
    </row>
    <row r="21" spans="1:30" ht="19.899999999999999" customHeight="1" x14ac:dyDescent="0.25">
      <c r="A21" s="71" t="s">
        <v>112</v>
      </c>
      <c r="B21" s="71" t="s">
        <v>20</v>
      </c>
      <c r="C21" s="106" t="s">
        <v>52</v>
      </c>
      <c r="D21" s="106" t="s">
        <v>221</v>
      </c>
      <c r="E21" s="116" t="s">
        <v>222</v>
      </c>
      <c r="F21" s="97">
        <v>1000000000</v>
      </c>
      <c r="G21" s="98">
        <v>0</v>
      </c>
      <c r="H21" s="98">
        <v>0</v>
      </c>
      <c r="I21" s="98">
        <v>0</v>
      </c>
      <c r="J21" s="98">
        <v>0</v>
      </c>
      <c r="K21" s="98">
        <v>1000000000</v>
      </c>
      <c r="L21" s="98">
        <v>0</v>
      </c>
      <c r="M21" s="98">
        <v>1000000000</v>
      </c>
      <c r="N21" s="98">
        <v>0</v>
      </c>
      <c r="O21" s="98">
        <v>0</v>
      </c>
      <c r="P21" s="98">
        <v>0</v>
      </c>
      <c r="Q21" s="98">
        <v>0</v>
      </c>
      <c r="R21" s="98">
        <v>0</v>
      </c>
      <c r="S21" s="98">
        <v>0</v>
      </c>
      <c r="T21" s="98">
        <v>0</v>
      </c>
      <c r="U21" s="98">
        <v>0</v>
      </c>
      <c r="V21" s="98">
        <v>0</v>
      </c>
      <c r="W21" s="98">
        <v>0</v>
      </c>
      <c r="X21" s="98">
        <v>0</v>
      </c>
      <c r="Y21" s="98">
        <v>0</v>
      </c>
      <c r="Z21" s="99">
        <v>0</v>
      </c>
      <c r="AC21" s="86" t="s">
        <v>112</v>
      </c>
      <c r="AD21" s="69" t="b">
        <f t="shared" si="0"/>
        <v>1</v>
      </c>
    </row>
    <row r="22" spans="1:30" ht="19.899999999999999" customHeight="1" x14ac:dyDescent="0.25">
      <c r="A22" s="71" t="s">
        <v>113</v>
      </c>
      <c r="B22" s="71" t="s">
        <v>21</v>
      </c>
      <c r="C22" s="106" t="s">
        <v>52</v>
      </c>
      <c r="D22" s="106" t="s">
        <v>221</v>
      </c>
      <c r="E22" s="116" t="s">
        <v>222</v>
      </c>
      <c r="F22" s="97">
        <v>477000000</v>
      </c>
      <c r="G22" s="98">
        <v>0</v>
      </c>
      <c r="H22" s="98">
        <v>0</v>
      </c>
      <c r="I22" s="98">
        <v>0</v>
      </c>
      <c r="J22" s="98">
        <v>0</v>
      </c>
      <c r="K22" s="98">
        <v>477000000</v>
      </c>
      <c r="L22" s="98">
        <v>0</v>
      </c>
      <c r="M22" s="98">
        <v>477000000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98">
        <v>0</v>
      </c>
      <c r="U22" s="98">
        <v>0</v>
      </c>
      <c r="V22" s="98">
        <v>0</v>
      </c>
      <c r="W22" s="98">
        <v>0</v>
      </c>
      <c r="X22" s="98">
        <v>0</v>
      </c>
      <c r="Y22" s="98">
        <v>0</v>
      </c>
      <c r="Z22" s="99">
        <v>0</v>
      </c>
      <c r="AC22" s="86" t="s">
        <v>113</v>
      </c>
      <c r="AD22" s="69" t="b">
        <f t="shared" si="0"/>
        <v>1</v>
      </c>
    </row>
    <row r="23" spans="1:30" ht="19.899999999999999" customHeight="1" x14ac:dyDescent="0.25">
      <c r="A23" s="71" t="s">
        <v>114</v>
      </c>
      <c r="B23" s="71" t="s">
        <v>22</v>
      </c>
      <c r="C23" s="106" t="s">
        <v>52</v>
      </c>
      <c r="D23" s="106" t="s">
        <v>221</v>
      </c>
      <c r="E23" s="116" t="s">
        <v>222</v>
      </c>
      <c r="F23" s="97">
        <v>161000000</v>
      </c>
      <c r="G23" s="98">
        <v>0</v>
      </c>
      <c r="H23" s="98">
        <v>0</v>
      </c>
      <c r="I23" s="98">
        <v>0</v>
      </c>
      <c r="J23" s="98">
        <v>0</v>
      </c>
      <c r="K23" s="98">
        <v>161000000</v>
      </c>
      <c r="L23" s="98">
        <v>0</v>
      </c>
      <c r="M23" s="98">
        <v>161000000</v>
      </c>
      <c r="N23" s="98">
        <v>0</v>
      </c>
      <c r="O23" s="98">
        <v>0</v>
      </c>
      <c r="P23" s="98">
        <v>0</v>
      </c>
      <c r="Q23" s="98">
        <v>0</v>
      </c>
      <c r="R23" s="98">
        <v>0</v>
      </c>
      <c r="S23" s="98">
        <v>0</v>
      </c>
      <c r="T23" s="98">
        <v>0</v>
      </c>
      <c r="U23" s="98">
        <v>0</v>
      </c>
      <c r="V23" s="98">
        <v>0</v>
      </c>
      <c r="W23" s="98">
        <v>0</v>
      </c>
      <c r="X23" s="98">
        <v>0</v>
      </c>
      <c r="Y23" s="98">
        <v>0</v>
      </c>
      <c r="Z23" s="99">
        <v>0</v>
      </c>
      <c r="AC23" s="86" t="s">
        <v>114</v>
      </c>
      <c r="AD23" s="69" t="b">
        <f t="shared" si="0"/>
        <v>1</v>
      </c>
    </row>
    <row r="24" spans="1:30" ht="19.899999999999999" customHeight="1" x14ac:dyDescent="0.25">
      <c r="A24" s="71" t="s">
        <v>115</v>
      </c>
      <c r="B24" s="71" t="s">
        <v>23</v>
      </c>
      <c r="C24" s="106" t="s">
        <v>52</v>
      </c>
      <c r="D24" s="106" t="s">
        <v>221</v>
      </c>
      <c r="E24" s="116" t="s">
        <v>222</v>
      </c>
      <c r="F24" s="97">
        <v>1000000000</v>
      </c>
      <c r="G24" s="98">
        <v>0</v>
      </c>
      <c r="H24" s="98">
        <v>0</v>
      </c>
      <c r="I24" s="98">
        <v>0</v>
      </c>
      <c r="J24" s="98">
        <v>0</v>
      </c>
      <c r="K24" s="98">
        <v>1000000000</v>
      </c>
      <c r="L24" s="98">
        <v>0</v>
      </c>
      <c r="M24" s="98">
        <v>1000000000</v>
      </c>
      <c r="N24" s="98">
        <v>0</v>
      </c>
      <c r="O24" s="98">
        <v>0</v>
      </c>
      <c r="P24" s="98">
        <v>0</v>
      </c>
      <c r="Q24" s="98">
        <v>0</v>
      </c>
      <c r="R24" s="98">
        <v>0</v>
      </c>
      <c r="S24" s="98">
        <v>0</v>
      </c>
      <c r="T24" s="98">
        <v>0</v>
      </c>
      <c r="U24" s="98">
        <v>0</v>
      </c>
      <c r="V24" s="98">
        <v>0</v>
      </c>
      <c r="W24" s="98">
        <v>0</v>
      </c>
      <c r="X24" s="98">
        <v>0</v>
      </c>
      <c r="Y24" s="98">
        <v>0</v>
      </c>
      <c r="Z24" s="99">
        <v>0</v>
      </c>
      <c r="AC24" s="86" t="s">
        <v>115</v>
      </c>
      <c r="AD24" s="69" t="b">
        <f t="shared" si="0"/>
        <v>1</v>
      </c>
    </row>
    <row r="25" spans="1:30" s="72" customFormat="1" ht="19.899999999999999" customHeight="1" x14ac:dyDescent="0.25">
      <c r="A25" s="113" t="s">
        <v>116</v>
      </c>
      <c r="B25" s="106" t="s">
        <v>24</v>
      </c>
      <c r="C25" s="106" t="s">
        <v>52</v>
      </c>
      <c r="D25" s="106" t="s">
        <v>221</v>
      </c>
      <c r="E25" s="116" t="s">
        <v>222</v>
      </c>
      <c r="F25" s="97">
        <v>47000000</v>
      </c>
      <c r="G25" s="98">
        <v>0</v>
      </c>
      <c r="H25" s="98">
        <v>0</v>
      </c>
      <c r="I25" s="98">
        <v>0</v>
      </c>
      <c r="J25" s="98">
        <v>0</v>
      </c>
      <c r="K25" s="98">
        <v>47000000</v>
      </c>
      <c r="L25" s="98">
        <v>0</v>
      </c>
      <c r="M25" s="98">
        <v>47000000</v>
      </c>
      <c r="N25" s="98">
        <v>0</v>
      </c>
      <c r="O25" s="98">
        <v>0</v>
      </c>
      <c r="P25" s="98">
        <v>0</v>
      </c>
      <c r="Q25" s="98">
        <v>0</v>
      </c>
      <c r="R25" s="98">
        <v>0</v>
      </c>
      <c r="S25" s="98">
        <v>0</v>
      </c>
      <c r="T25" s="98">
        <v>0</v>
      </c>
      <c r="U25" s="98">
        <v>0</v>
      </c>
      <c r="V25" s="98">
        <v>0</v>
      </c>
      <c r="W25" s="98">
        <v>0</v>
      </c>
      <c r="X25" s="98">
        <v>0</v>
      </c>
      <c r="Y25" s="98">
        <v>0</v>
      </c>
      <c r="Z25" s="99">
        <v>0</v>
      </c>
      <c r="AC25" s="87" t="s">
        <v>116</v>
      </c>
      <c r="AD25" s="69" t="b">
        <f t="shared" si="0"/>
        <v>1</v>
      </c>
    </row>
    <row r="26" spans="1:30" s="72" customFormat="1" ht="19.899999999999999" customHeight="1" x14ac:dyDescent="0.25">
      <c r="A26" s="106" t="s">
        <v>117</v>
      </c>
      <c r="B26" s="106" t="s">
        <v>25</v>
      </c>
      <c r="C26" s="106" t="s">
        <v>52</v>
      </c>
      <c r="D26" s="106" t="s">
        <v>221</v>
      </c>
      <c r="E26" s="116" t="s">
        <v>222</v>
      </c>
      <c r="F26" s="97">
        <v>73000000</v>
      </c>
      <c r="G26" s="98">
        <v>0</v>
      </c>
      <c r="H26" s="98">
        <v>0</v>
      </c>
      <c r="I26" s="98">
        <v>0</v>
      </c>
      <c r="J26" s="98">
        <v>0</v>
      </c>
      <c r="K26" s="98">
        <v>73000000</v>
      </c>
      <c r="L26" s="98">
        <v>0</v>
      </c>
      <c r="M26" s="98">
        <v>73000000</v>
      </c>
      <c r="N26" s="98">
        <v>0</v>
      </c>
      <c r="O26" s="98">
        <v>0</v>
      </c>
      <c r="P26" s="98">
        <v>0</v>
      </c>
      <c r="Q26" s="98">
        <v>0</v>
      </c>
      <c r="R26" s="98">
        <v>0</v>
      </c>
      <c r="S26" s="98">
        <v>0</v>
      </c>
      <c r="T26" s="98">
        <v>0</v>
      </c>
      <c r="U26" s="98">
        <v>0</v>
      </c>
      <c r="V26" s="98">
        <v>0</v>
      </c>
      <c r="W26" s="98">
        <v>0</v>
      </c>
      <c r="X26" s="98">
        <v>0</v>
      </c>
      <c r="Y26" s="98">
        <v>0</v>
      </c>
      <c r="Z26" s="99">
        <v>0</v>
      </c>
      <c r="AC26" s="86" t="s">
        <v>117</v>
      </c>
      <c r="AD26" s="69" t="b">
        <f t="shared" si="0"/>
        <v>1</v>
      </c>
    </row>
    <row r="27" spans="1:30" ht="19.899999999999999" customHeight="1" x14ac:dyDescent="0.25">
      <c r="A27" s="112" t="s">
        <v>119</v>
      </c>
      <c r="B27" s="112" t="s">
        <v>64</v>
      </c>
      <c r="C27" s="106" t="s">
        <v>52</v>
      </c>
      <c r="D27" s="106" t="s">
        <v>221</v>
      </c>
      <c r="E27" s="116" t="s">
        <v>222</v>
      </c>
      <c r="F27" s="97">
        <v>16480000</v>
      </c>
      <c r="G27" s="98">
        <v>31000000</v>
      </c>
      <c r="H27" s="98">
        <v>16480000</v>
      </c>
      <c r="I27" s="98">
        <v>500000</v>
      </c>
      <c r="J27" s="98">
        <v>0</v>
      </c>
      <c r="K27" s="98">
        <v>31500000</v>
      </c>
      <c r="L27" s="98">
        <v>0</v>
      </c>
      <c r="M27" s="98">
        <v>31500000</v>
      </c>
      <c r="N27" s="98">
        <v>0</v>
      </c>
      <c r="O27" s="98">
        <v>0</v>
      </c>
      <c r="P27" s="98">
        <v>0</v>
      </c>
      <c r="Q27" s="98">
        <v>0</v>
      </c>
      <c r="R27" s="98">
        <v>0</v>
      </c>
      <c r="S27" s="98">
        <v>0</v>
      </c>
      <c r="T27" s="98">
        <v>0</v>
      </c>
      <c r="U27" s="98">
        <v>0</v>
      </c>
      <c r="V27" s="98">
        <v>0</v>
      </c>
      <c r="W27" s="98">
        <v>0</v>
      </c>
      <c r="X27" s="98">
        <v>0</v>
      </c>
      <c r="Y27" s="98">
        <v>0</v>
      </c>
      <c r="Z27" s="99">
        <v>0</v>
      </c>
      <c r="AC27" s="86" t="s">
        <v>119</v>
      </c>
      <c r="AD27" s="69" t="b">
        <f t="shared" si="0"/>
        <v>1</v>
      </c>
    </row>
    <row r="28" spans="1:30" ht="19.899999999999999" customHeight="1" x14ac:dyDescent="0.25">
      <c r="A28" s="112" t="s">
        <v>120</v>
      </c>
      <c r="B28" s="112" t="s">
        <v>65</v>
      </c>
      <c r="C28" s="106" t="s">
        <v>52</v>
      </c>
      <c r="D28" s="106" t="s">
        <v>221</v>
      </c>
      <c r="E28" s="116" t="s">
        <v>222</v>
      </c>
      <c r="F28" s="97">
        <v>0</v>
      </c>
      <c r="G28" s="98">
        <v>0</v>
      </c>
      <c r="H28" s="98">
        <v>0</v>
      </c>
      <c r="I28" s="98">
        <v>300000</v>
      </c>
      <c r="J28" s="98">
        <v>0</v>
      </c>
      <c r="K28" s="98">
        <v>300000</v>
      </c>
      <c r="L28" s="98">
        <v>0</v>
      </c>
      <c r="M28" s="98">
        <v>300000</v>
      </c>
      <c r="N28" s="98">
        <v>0</v>
      </c>
      <c r="O28" s="98">
        <v>0</v>
      </c>
      <c r="P28" s="98">
        <v>0</v>
      </c>
      <c r="Q28" s="98">
        <v>0</v>
      </c>
      <c r="R28" s="98">
        <v>0</v>
      </c>
      <c r="S28" s="98">
        <v>0</v>
      </c>
      <c r="T28" s="98">
        <v>0</v>
      </c>
      <c r="U28" s="98">
        <v>0</v>
      </c>
      <c r="V28" s="98">
        <v>0</v>
      </c>
      <c r="W28" s="98">
        <v>0</v>
      </c>
      <c r="X28" s="98">
        <v>0</v>
      </c>
      <c r="Y28" s="98">
        <v>0</v>
      </c>
      <c r="Z28" s="99">
        <v>0</v>
      </c>
      <c r="AC28" s="86" t="s">
        <v>120</v>
      </c>
      <c r="AD28" s="69" t="b">
        <f t="shared" si="0"/>
        <v>1</v>
      </c>
    </row>
    <row r="29" spans="1:30" ht="19.899999999999999" customHeight="1" x14ac:dyDescent="0.25">
      <c r="A29" s="112" t="s">
        <v>121</v>
      </c>
      <c r="B29" s="112" t="s">
        <v>28</v>
      </c>
      <c r="C29" s="106" t="s">
        <v>52</v>
      </c>
      <c r="D29" s="106" t="s">
        <v>221</v>
      </c>
      <c r="E29" s="116" t="s">
        <v>222</v>
      </c>
      <c r="F29" s="97">
        <v>22522500</v>
      </c>
      <c r="G29" s="98">
        <v>17500000</v>
      </c>
      <c r="H29" s="98">
        <v>0</v>
      </c>
      <c r="I29" s="98">
        <v>600000</v>
      </c>
      <c r="J29" s="98">
        <v>0</v>
      </c>
      <c r="K29" s="98">
        <v>40622500</v>
      </c>
      <c r="L29" s="98">
        <v>0</v>
      </c>
      <c r="M29" s="98">
        <v>40622500</v>
      </c>
      <c r="N29" s="98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98">
        <v>0</v>
      </c>
      <c r="U29" s="98">
        <v>0</v>
      </c>
      <c r="V29" s="98">
        <v>0</v>
      </c>
      <c r="W29" s="98">
        <v>0</v>
      </c>
      <c r="X29" s="98">
        <v>0</v>
      </c>
      <c r="Y29" s="98">
        <v>0</v>
      </c>
      <c r="Z29" s="99">
        <v>0</v>
      </c>
      <c r="AC29" s="86" t="s">
        <v>121</v>
      </c>
      <c r="AD29" s="69" t="b">
        <f t="shared" si="0"/>
        <v>1</v>
      </c>
    </row>
    <row r="30" spans="1:30" ht="19.899999999999999" customHeight="1" x14ac:dyDescent="0.25">
      <c r="A30" s="112" t="s">
        <v>122</v>
      </c>
      <c r="B30" s="112" t="s">
        <v>181</v>
      </c>
      <c r="C30" s="106" t="s">
        <v>52</v>
      </c>
      <c r="D30" s="106" t="s">
        <v>221</v>
      </c>
      <c r="E30" s="116" t="s">
        <v>222</v>
      </c>
      <c r="F30" s="97">
        <v>25000000</v>
      </c>
      <c r="G30" s="98">
        <v>15000000</v>
      </c>
      <c r="H30" s="98">
        <v>25000000</v>
      </c>
      <c r="I30" s="98">
        <v>600000</v>
      </c>
      <c r="J30" s="98">
        <v>0</v>
      </c>
      <c r="K30" s="98">
        <v>15600000</v>
      </c>
      <c r="L30" s="98">
        <v>0</v>
      </c>
      <c r="M30" s="98">
        <v>15600000</v>
      </c>
      <c r="N30" s="98">
        <v>0</v>
      </c>
      <c r="O30" s="98">
        <v>0</v>
      </c>
      <c r="P30" s="98">
        <v>0</v>
      </c>
      <c r="Q30" s="98">
        <v>0</v>
      </c>
      <c r="R30" s="98">
        <v>0</v>
      </c>
      <c r="S30" s="98">
        <v>0</v>
      </c>
      <c r="T30" s="98">
        <v>0</v>
      </c>
      <c r="U30" s="98">
        <v>0</v>
      </c>
      <c r="V30" s="98">
        <v>0</v>
      </c>
      <c r="W30" s="98">
        <v>0</v>
      </c>
      <c r="X30" s="98">
        <v>0</v>
      </c>
      <c r="Y30" s="98">
        <v>0</v>
      </c>
      <c r="Z30" s="99">
        <v>0</v>
      </c>
      <c r="AC30" s="86" t="s">
        <v>122</v>
      </c>
      <c r="AD30" s="69" t="b">
        <f t="shared" si="0"/>
        <v>1</v>
      </c>
    </row>
    <row r="31" spans="1:30" ht="19.899999999999999" customHeight="1" x14ac:dyDescent="0.25">
      <c r="A31" s="112" t="s">
        <v>123</v>
      </c>
      <c r="B31" s="112" t="s">
        <v>182</v>
      </c>
      <c r="C31" s="106" t="s">
        <v>52</v>
      </c>
      <c r="D31" s="106" t="s">
        <v>221</v>
      </c>
      <c r="E31" s="116" t="s">
        <v>222</v>
      </c>
      <c r="F31" s="97">
        <v>0</v>
      </c>
      <c r="G31" s="98">
        <v>0</v>
      </c>
      <c r="H31" s="98">
        <v>0</v>
      </c>
      <c r="I31" s="98">
        <v>600000</v>
      </c>
      <c r="J31" s="98">
        <v>0</v>
      </c>
      <c r="K31" s="98">
        <v>600000</v>
      </c>
      <c r="L31" s="98">
        <v>0</v>
      </c>
      <c r="M31" s="98">
        <v>600000</v>
      </c>
      <c r="N31" s="98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98">
        <v>0</v>
      </c>
      <c r="U31" s="98">
        <v>0</v>
      </c>
      <c r="V31" s="98">
        <v>0</v>
      </c>
      <c r="W31" s="98">
        <v>0</v>
      </c>
      <c r="X31" s="98">
        <v>0</v>
      </c>
      <c r="Y31" s="98">
        <v>0</v>
      </c>
      <c r="Z31" s="99">
        <v>0</v>
      </c>
      <c r="AC31" s="86" t="s">
        <v>123</v>
      </c>
      <c r="AD31" s="69" t="b">
        <f t="shared" si="0"/>
        <v>1</v>
      </c>
    </row>
    <row r="32" spans="1:30" ht="19.899999999999999" customHeight="1" x14ac:dyDescent="0.25">
      <c r="A32" s="112" t="s">
        <v>124</v>
      </c>
      <c r="B32" s="112" t="s">
        <v>27</v>
      </c>
      <c r="C32" s="106" t="s">
        <v>52</v>
      </c>
      <c r="D32" s="106" t="s">
        <v>221</v>
      </c>
      <c r="E32" s="116" t="s">
        <v>222</v>
      </c>
      <c r="F32" s="97">
        <v>58000000</v>
      </c>
      <c r="G32" s="98">
        <v>30000000</v>
      </c>
      <c r="H32" s="98">
        <v>31200000</v>
      </c>
      <c r="I32" s="98">
        <v>0</v>
      </c>
      <c r="J32" s="98">
        <v>17300000</v>
      </c>
      <c r="K32" s="98">
        <v>39500000</v>
      </c>
      <c r="L32" s="98">
        <v>0</v>
      </c>
      <c r="M32" s="98">
        <v>39500000</v>
      </c>
      <c r="N32" s="98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98">
        <v>0</v>
      </c>
      <c r="U32" s="98">
        <v>0</v>
      </c>
      <c r="V32" s="98">
        <v>0</v>
      </c>
      <c r="W32" s="98">
        <v>0</v>
      </c>
      <c r="X32" s="98">
        <v>0</v>
      </c>
      <c r="Y32" s="98">
        <v>0</v>
      </c>
      <c r="Z32" s="99">
        <v>0</v>
      </c>
      <c r="AC32" s="86" t="s">
        <v>124</v>
      </c>
      <c r="AD32" s="69" t="b">
        <f t="shared" si="0"/>
        <v>1</v>
      </c>
    </row>
    <row r="33" spans="1:30" ht="19.899999999999999" customHeight="1" x14ac:dyDescent="0.25">
      <c r="A33" s="112" t="s">
        <v>125</v>
      </c>
      <c r="B33" s="112" t="s">
        <v>29</v>
      </c>
      <c r="C33" s="106" t="s">
        <v>52</v>
      </c>
      <c r="D33" s="106" t="s">
        <v>221</v>
      </c>
      <c r="E33" s="116" t="s">
        <v>222</v>
      </c>
      <c r="F33" s="97">
        <v>473294949</v>
      </c>
      <c r="G33" s="98">
        <v>112647575</v>
      </c>
      <c r="H33" s="98">
        <v>15000000</v>
      </c>
      <c r="I33" s="98">
        <v>0</v>
      </c>
      <c r="J33" s="98">
        <v>164418833</v>
      </c>
      <c r="K33" s="98">
        <v>406523691</v>
      </c>
      <c r="L33" s="98">
        <v>0</v>
      </c>
      <c r="M33" s="98">
        <v>406523691</v>
      </c>
      <c r="N33" s="98">
        <v>0</v>
      </c>
      <c r="O33" s="98">
        <v>0</v>
      </c>
      <c r="P33" s="98">
        <v>0</v>
      </c>
      <c r="Q33" s="98">
        <v>0</v>
      </c>
      <c r="R33" s="98">
        <v>0</v>
      </c>
      <c r="S33" s="98">
        <v>0</v>
      </c>
      <c r="T33" s="98">
        <v>0</v>
      </c>
      <c r="U33" s="98">
        <v>0</v>
      </c>
      <c r="V33" s="98">
        <v>0</v>
      </c>
      <c r="W33" s="98">
        <v>0</v>
      </c>
      <c r="X33" s="98">
        <v>0</v>
      </c>
      <c r="Y33" s="98">
        <v>0</v>
      </c>
      <c r="Z33" s="99">
        <v>0</v>
      </c>
      <c r="AC33" s="86" t="s">
        <v>125</v>
      </c>
      <c r="AD33" s="69" t="b">
        <f t="shared" si="0"/>
        <v>1</v>
      </c>
    </row>
    <row r="34" spans="1:30" ht="19.899999999999999" customHeight="1" x14ac:dyDescent="0.25">
      <c r="A34" s="112" t="s">
        <v>126</v>
      </c>
      <c r="B34" s="112" t="s">
        <v>30</v>
      </c>
      <c r="C34" s="106" t="s">
        <v>52</v>
      </c>
      <c r="D34" s="106" t="s">
        <v>221</v>
      </c>
      <c r="E34" s="116" t="s">
        <v>222</v>
      </c>
      <c r="F34" s="97">
        <v>0</v>
      </c>
      <c r="G34" s="98">
        <v>0</v>
      </c>
      <c r="H34" s="98">
        <v>0</v>
      </c>
      <c r="I34" s="98">
        <v>2500000</v>
      </c>
      <c r="J34" s="98">
        <v>0</v>
      </c>
      <c r="K34" s="98">
        <v>2500000</v>
      </c>
      <c r="L34" s="98">
        <v>0</v>
      </c>
      <c r="M34" s="98">
        <v>2500000</v>
      </c>
      <c r="N34" s="98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98">
        <v>0</v>
      </c>
      <c r="U34" s="98">
        <v>0</v>
      </c>
      <c r="V34" s="98">
        <v>0</v>
      </c>
      <c r="W34" s="98">
        <v>0</v>
      </c>
      <c r="X34" s="98">
        <v>0</v>
      </c>
      <c r="Y34" s="98">
        <v>0</v>
      </c>
      <c r="Z34" s="99">
        <v>0</v>
      </c>
      <c r="AC34" s="86" t="s">
        <v>126</v>
      </c>
      <c r="AD34" s="69" t="b">
        <f t="shared" si="0"/>
        <v>1</v>
      </c>
    </row>
    <row r="35" spans="1:30" ht="19.899999999999999" customHeight="1" x14ac:dyDescent="0.25">
      <c r="A35" s="112" t="s">
        <v>127</v>
      </c>
      <c r="B35" s="112" t="s">
        <v>31</v>
      </c>
      <c r="C35" s="106" t="s">
        <v>52</v>
      </c>
      <c r="D35" s="106" t="s">
        <v>221</v>
      </c>
      <c r="E35" s="116" t="s">
        <v>222</v>
      </c>
      <c r="F35" s="97">
        <v>591196849.92999995</v>
      </c>
      <c r="G35" s="98">
        <v>1093457193.49</v>
      </c>
      <c r="H35" s="98">
        <v>427693058.39999998</v>
      </c>
      <c r="I35" s="98">
        <v>200000</v>
      </c>
      <c r="J35" s="98">
        <v>0</v>
      </c>
      <c r="K35" s="98">
        <v>1257160985.02</v>
      </c>
      <c r="L35" s="98">
        <v>0</v>
      </c>
      <c r="M35" s="98">
        <v>1257160985.02</v>
      </c>
      <c r="N35" s="98">
        <v>0</v>
      </c>
      <c r="O35" s="98">
        <v>0</v>
      </c>
      <c r="P35" s="98">
        <v>0</v>
      </c>
      <c r="Q35" s="98">
        <v>0</v>
      </c>
      <c r="R35" s="98">
        <v>0</v>
      </c>
      <c r="S35" s="98">
        <v>0</v>
      </c>
      <c r="T35" s="98">
        <v>0</v>
      </c>
      <c r="U35" s="98">
        <v>0</v>
      </c>
      <c r="V35" s="98">
        <v>0</v>
      </c>
      <c r="W35" s="98">
        <v>0</v>
      </c>
      <c r="X35" s="98">
        <v>0</v>
      </c>
      <c r="Y35" s="98">
        <v>0</v>
      </c>
      <c r="Z35" s="99">
        <v>0</v>
      </c>
      <c r="AC35" s="86" t="s">
        <v>127</v>
      </c>
      <c r="AD35" s="69" t="b">
        <f t="shared" si="0"/>
        <v>1</v>
      </c>
    </row>
    <row r="36" spans="1:30" ht="19.899999999999999" customHeight="1" x14ac:dyDescent="0.25">
      <c r="A36" s="112" t="s">
        <v>128</v>
      </c>
      <c r="B36" s="112" t="s">
        <v>32</v>
      </c>
      <c r="C36" s="106" t="s">
        <v>52</v>
      </c>
      <c r="D36" s="106" t="s">
        <v>221</v>
      </c>
      <c r="E36" s="116" t="s">
        <v>222</v>
      </c>
      <c r="F36" s="97">
        <v>549038863</v>
      </c>
      <c r="G36" s="98">
        <v>100000000</v>
      </c>
      <c r="H36" s="98">
        <v>384038863</v>
      </c>
      <c r="I36" s="98">
        <v>200000</v>
      </c>
      <c r="J36" s="98">
        <v>0</v>
      </c>
      <c r="K36" s="98">
        <v>265200000</v>
      </c>
      <c r="L36" s="98">
        <v>0</v>
      </c>
      <c r="M36" s="98">
        <v>265200000</v>
      </c>
      <c r="N36" s="98">
        <v>0</v>
      </c>
      <c r="O36" s="98">
        <v>0</v>
      </c>
      <c r="P36" s="98">
        <v>0</v>
      </c>
      <c r="Q36" s="98">
        <v>0</v>
      </c>
      <c r="R36" s="98">
        <v>0</v>
      </c>
      <c r="S36" s="98">
        <v>0</v>
      </c>
      <c r="T36" s="98">
        <v>0</v>
      </c>
      <c r="U36" s="98">
        <v>0</v>
      </c>
      <c r="V36" s="98">
        <v>0</v>
      </c>
      <c r="W36" s="98">
        <v>0</v>
      </c>
      <c r="X36" s="98">
        <v>0</v>
      </c>
      <c r="Y36" s="98">
        <v>0</v>
      </c>
      <c r="Z36" s="99">
        <v>0</v>
      </c>
      <c r="AC36" s="86" t="s">
        <v>128</v>
      </c>
      <c r="AD36" s="69" t="b">
        <f t="shared" si="0"/>
        <v>1</v>
      </c>
    </row>
    <row r="37" spans="1:30" ht="19.899999999999999" customHeight="1" x14ac:dyDescent="0.25">
      <c r="A37" s="112" t="s">
        <v>129</v>
      </c>
      <c r="B37" s="112" t="s">
        <v>33</v>
      </c>
      <c r="C37" s="106" t="s">
        <v>52</v>
      </c>
      <c r="D37" s="106" t="s">
        <v>221</v>
      </c>
      <c r="E37" s="116" t="s">
        <v>222</v>
      </c>
      <c r="F37" s="97">
        <v>15064859</v>
      </c>
      <c r="G37" s="98">
        <v>0</v>
      </c>
      <c r="H37" s="98">
        <v>0</v>
      </c>
      <c r="I37" s="98">
        <v>0</v>
      </c>
      <c r="J37" s="98">
        <v>9864859</v>
      </c>
      <c r="K37" s="98">
        <v>5200000</v>
      </c>
      <c r="L37" s="98">
        <v>0</v>
      </c>
      <c r="M37" s="98">
        <v>5200000</v>
      </c>
      <c r="N37" s="98">
        <v>0</v>
      </c>
      <c r="O37" s="98">
        <v>0</v>
      </c>
      <c r="P37" s="98">
        <v>0</v>
      </c>
      <c r="Q37" s="98">
        <v>0</v>
      </c>
      <c r="R37" s="98">
        <v>0</v>
      </c>
      <c r="S37" s="98">
        <v>0</v>
      </c>
      <c r="T37" s="98">
        <v>0</v>
      </c>
      <c r="U37" s="98">
        <v>0</v>
      </c>
      <c r="V37" s="98">
        <v>0</v>
      </c>
      <c r="W37" s="98">
        <v>0</v>
      </c>
      <c r="X37" s="98">
        <v>0</v>
      </c>
      <c r="Y37" s="98">
        <v>0</v>
      </c>
      <c r="Z37" s="99">
        <v>0</v>
      </c>
      <c r="AC37" s="86" t="s">
        <v>129</v>
      </c>
      <c r="AD37" s="69" t="b">
        <f t="shared" si="0"/>
        <v>1</v>
      </c>
    </row>
    <row r="38" spans="1:30" ht="19.899999999999999" customHeight="1" x14ac:dyDescent="0.25">
      <c r="A38" s="112" t="s">
        <v>130</v>
      </c>
      <c r="B38" s="112" t="s">
        <v>34</v>
      </c>
      <c r="C38" s="106" t="s">
        <v>52</v>
      </c>
      <c r="D38" s="106" t="s">
        <v>221</v>
      </c>
      <c r="E38" s="116" t="s">
        <v>222</v>
      </c>
      <c r="F38" s="97">
        <v>29500000</v>
      </c>
      <c r="G38" s="98">
        <v>0</v>
      </c>
      <c r="H38" s="98">
        <v>0</v>
      </c>
      <c r="I38" s="98">
        <v>9864859</v>
      </c>
      <c r="J38" s="98">
        <v>0</v>
      </c>
      <c r="K38" s="98">
        <v>39364859</v>
      </c>
      <c r="L38" s="98">
        <v>0</v>
      </c>
      <c r="M38" s="98">
        <v>39364859</v>
      </c>
      <c r="N38" s="98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v>0</v>
      </c>
      <c r="U38" s="98">
        <v>0</v>
      </c>
      <c r="V38" s="98">
        <v>0</v>
      </c>
      <c r="W38" s="98">
        <v>0</v>
      </c>
      <c r="X38" s="98">
        <v>0</v>
      </c>
      <c r="Y38" s="98">
        <v>0</v>
      </c>
      <c r="Z38" s="99">
        <v>0</v>
      </c>
      <c r="AC38" s="86" t="s">
        <v>130</v>
      </c>
      <c r="AD38" s="69" t="b">
        <f t="shared" si="0"/>
        <v>1</v>
      </c>
    </row>
    <row r="39" spans="1:30" ht="19.899999999999999" customHeight="1" x14ac:dyDescent="0.25">
      <c r="A39" s="112" t="s">
        <v>131</v>
      </c>
      <c r="B39" s="112" t="s">
        <v>35</v>
      </c>
      <c r="C39" s="106" t="s">
        <v>52</v>
      </c>
      <c r="D39" s="106" t="s">
        <v>221</v>
      </c>
      <c r="E39" s="116" t="s">
        <v>222</v>
      </c>
      <c r="F39" s="97">
        <v>27142179</v>
      </c>
      <c r="G39" s="98">
        <v>0</v>
      </c>
      <c r="H39" s="98">
        <v>0</v>
      </c>
      <c r="I39" s="98">
        <v>302444421</v>
      </c>
      <c r="J39" s="98">
        <v>0</v>
      </c>
      <c r="K39" s="98">
        <v>329586600</v>
      </c>
      <c r="L39" s="98">
        <v>0</v>
      </c>
      <c r="M39" s="98">
        <v>329586600</v>
      </c>
      <c r="N39" s="98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98">
        <v>0</v>
      </c>
      <c r="U39" s="98">
        <v>0</v>
      </c>
      <c r="V39" s="98">
        <v>0</v>
      </c>
      <c r="W39" s="98">
        <v>0</v>
      </c>
      <c r="X39" s="98">
        <v>0</v>
      </c>
      <c r="Y39" s="98">
        <v>0</v>
      </c>
      <c r="Z39" s="99">
        <v>0</v>
      </c>
      <c r="AC39" s="86" t="s">
        <v>131</v>
      </c>
      <c r="AD39" s="69" t="b">
        <f t="shared" si="0"/>
        <v>1</v>
      </c>
    </row>
    <row r="40" spans="1:30" ht="19.899999999999999" customHeight="1" x14ac:dyDescent="0.25">
      <c r="A40" s="112" t="s">
        <v>132</v>
      </c>
      <c r="B40" s="112" t="s">
        <v>36</v>
      </c>
      <c r="C40" s="106" t="s">
        <v>52</v>
      </c>
      <c r="D40" s="106" t="s">
        <v>221</v>
      </c>
      <c r="E40" s="116" t="s">
        <v>222</v>
      </c>
      <c r="F40" s="97">
        <v>588000000</v>
      </c>
      <c r="G40" s="98">
        <v>500000000</v>
      </c>
      <c r="H40" s="98">
        <v>588000000</v>
      </c>
      <c r="I40" s="98">
        <v>0</v>
      </c>
      <c r="J40" s="98">
        <v>0</v>
      </c>
      <c r="K40" s="98">
        <v>500000000</v>
      </c>
      <c r="L40" s="98">
        <v>0</v>
      </c>
      <c r="M40" s="98">
        <v>500000000</v>
      </c>
      <c r="N40" s="98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98">
        <v>0</v>
      </c>
      <c r="U40" s="98">
        <v>0</v>
      </c>
      <c r="V40" s="98">
        <v>0</v>
      </c>
      <c r="W40" s="98">
        <v>0</v>
      </c>
      <c r="X40" s="98">
        <v>0</v>
      </c>
      <c r="Y40" s="98">
        <v>0</v>
      </c>
      <c r="Z40" s="99">
        <v>0</v>
      </c>
      <c r="AC40" s="86" t="s">
        <v>132</v>
      </c>
      <c r="AD40" s="69" t="b">
        <f t="shared" si="0"/>
        <v>1</v>
      </c>
    </row>
    <row r="41" spans="1:30" ht="19.899999999999999" customHeight="1" x14ac:dyDescent="0.25">
      <c r="A41" s="112" t="s">
        <v>133</v>
      </c>
      <c r="B41" s="112" t="s">
        <v>37</v>
      </c>
      <c r="C41" s="106" t="s">
        <v>52</v>
      </c>
      <c r="D41" s="106" t="s">
        <v>221</v>
      </c>
      <c r="E41" s="116" t="s">
        <v>222</v>
      </c>
      <c r="F41" s="97">
        <v>3825894803.5300002</v>
      </c>
      <c r="G41" s="98">
        <v>91589590</v>
      </c>
      <c r="H41" s="98">
        <v>256469044.03</v>
      </c>
      <c r="I41" s="98">
        <v>0</v>
      </c>
      <c r="J41" s="98">
        <v>0</v>
      </c>
      <c r="K41" s="98">
        <v>3661015349.5</v>
      </c>
      <c r="L41" s="98">
        <v>0</v>
      </c>
      <c r="M41" s="98">
        <v>3661015349.5</v>
      </c>
      <c r="N41" s="98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98">
        <v>0</v>
      </c>
      <c r="U41" s="98">
        <v>0</v>
      </c>
      <c r="V41" s="98">
        <v>0</v>
      </c>
      <c r="W41" s="98">
        <v>0</v>
      </c>
      <c r="X41" s="98">
        <v>0</v>
      </c>
      <c r="Y41" s="98">
        <v>0</v>
      </c>
      <c r="Z41" s="99">
        <v>0</v>
      </c>
      <c r="AC41" s="86" t="s">
        <v>133</v>
      </c>
      <c r="AD41" s="69" t="b">
        <f t="shared" si="0"/>
        <v>1</v>
      </c>
    </row>
    <row r="42" spans="1:30" ht="19.899999999999999" customHeight="1" x14ac:dyDescent="0.25">
      <c r="A42" s="112" t="s">
        <v>134</v>
      </c>
      <c r="B42" s="112" t="s">
        <v>38</v>
      </c>
      <c r="C42" s="106" t="s">
        <v>52</v>
      </c>
      <c r="D42" s="106" t="s">
        <v>221</v>
      </c>
      <c r="E42" s="116" t="s">
        <v>222</v>
      </c>
      <c r="F42" s="97">
        <v>1193687537</v>
      </c>
      <c r="G42" s="98">
        <v>0</v>
      </c>
      <c r="H42" s="98">
        <v>1</v>
      </c>
      <c r="I42" s="98">
        <v>0</v>
      </c>
      <c r="J42" s="98">
        <v>96212020</v>
      </c>
      <c r="K42" s="98">
        <v>1097475516</v>
      </c>
      <c r="L42" s="98">
        <v>0</v>
      </c>
      <c r="M42" s="98">
        <v>1097475516</v>
      </c>
      <c r="N42" s="98">
        <v>0</v>
      </c>
      <c r="O42" s="98">
        <v>0</v>
      </c>
      <c r="P42" s="98">
        <v>0</v>
      </c>
      <c r="Q42" s="98">
        <v>0</v>
      </c>
      <c r="R42" s="98">
        <v>0</v>
      </c>
      <c r="S42" s="98">
        <v>0</v>
      </c>
      <c r="T42" s="98">
        <v>0</v>
      </c>
      <c r="U42" s="98">
        <v>0</v>
      </c>
      <c r="V42" s="98">
        <v>0</v>
      </c>
      <c r="W42" s="98">
        <v>0</v>
      </c>
      <c r="X42" s="98">
        <v>0</v>
      </c>
      <c r="Y42" s="98">
        <v>0</v>
      </c>
      <c r="Z42" s="99">
        <v>0</v>
      </c>
      <c r="AC42" s="86" t="s">
        <v>134</v>
      </c>
      <c r="AD42" s="69" t="b">
        <f t="shared" si="0"/>
        <v>1</v>
      </c>
    </row>
    <row r="43" spans="1:30" ht="19.899999999999999" customHeight="1" x14ac:dyDescent="0.25">
      <c r="A43" s="112" t="s">
        <v>135</v>
      </c>
      <c r="B43" s="112" t="s">
        <v>39</v>
      </c>
      <c r="C43" s="106" t="s">
        <v>52</v>
      </c>
      <c r="D43" s="106" t="s">
        <v>221</v>
      </c>
      <c r="E43" s="116" t="s">
        <v>222</v>
      </c>
      <c r="F43" s="97">
        <v>0</v>
      </c>
      <c r="G43" s="98">
        <v>0</v>
      </c>
      <c r="H43" s="98">
        <v>0</v>
      </c>
      <c r="I43" s="98">
        <v>200000</v>
      </c>
      <c r="J43" s="98">
        <v>0</v>
      </c>
      <c r="K43" s="98">
        <v>200000</v>
      </c>
      <c r="L43" s="98">
        <v>0</v>
      </c>
      <c r="M43" s="98">
        <v>200000</v>
      </c>
      <c r="N43" s="98">
        <v>0</v>
      </c>
      <c r="O43" s="98">
        <v>0</v>
      </c>
      <c r="P43" s="98">
        <v>0</v>
      </c>
      <c r="Q43" s="98">
        <v>0</v>
      </c>
      <c r="R43" s="98">
        <v>0</v>
      </c>
      <c r="S43" s="98">
        <v>0</v>
      </c>
      <c r="T43" s="98">
        <v>0</v>
      </c>
      <c r="U43" s="98">
        <v>0</v>
      </c>
      <c r="V43" s="98">
        <v>0</v>
      </c>
      <c r="W43" s="98">
        <v>0</v>
      </c>
      <c r="X43" s="98">
        <v>0</v>
      </c>
      <c r="Y43" s="98">
        <v>0</v>
      </c>
      <c r="Z43" s="99">
        <v>0</v>
      </c>
      <c r="AC43" s="86" t="s">
        <v>135</v>
      </c>
      <c r="AD43" s="69" t="b">
        <f t="shared" si="0"/>
        <v>1</v>
      </c>
    </row>
    <row r="44" spans="1:30" ht="19.899999999999999" customHeight="1" x14ac:dyDescent="0.25">
      <c r="A44" s="112" t="s">
        <v>136</v>
      </c>
      <c r="B44" s="112" t="s">
        <v>66</v>
      </c>
      <c r="C44" s="106" t="s">
        <v>52</v>
      </c>
      <c r="D44" s="106" t="s">
        <v>221</v>
      </c>
      <c r="E44" s="116" t="s">
        <v>222</v>
      </c>
      <c r="F44" s="97">
        <v>1108436360</v>
      </c>
      <c r="G44" s="98">
        <v>7250000</v>
      </c>
      <c r="H44" s="98">
        <v>33682573</v>
      </c>
      <c r="I44" s="98">
        <v>100000000</v>
      </c>
      <c r="J44" s="98">
        <v>0</v>
      </c>
      <c r="K44" s="98">
        <v>1182003787</v>
      </c>
      <c r="L44" s="98">
        <v>0</v>
      </c>
      <c r="M44" s="98">
        <v>1182003787</v>
      </c>
      <c r="N44" s="98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98">
        <v>0</v>
      </c>
      <c r="U44" s="98">
        <v>0</v>
      </c>
      <c r="V44" s="98">
        <v>0</v>
      </c>
      <c r="W44" s="98">
        <v>0</v>
      </c>
      <c r="X44" s="98">
        <v>0</v>
      </c>
      <c r="Y44" s="98">
        <v>0</v>
      </c>
      <c r="Z44" s="99">
        <v>0</v>
      </c>
      <c r="AC44" s="86" t="s">
        <v>136</v>
      </c>
      <c r="AD44" s="69" t="b">
        <f t="shared" si="0"/>
        <v>1</v>
      </c>
    </row>
    <row r="45" spans="1:30" ht="19.899999999999999" customHeight="1" x14ac:dyDescent="0.25">
      <c r="A45" s="112" t="s">
        <v>137</v>
      </c>
      <c r="B45" s="112" t="s">
        <v>40</v>
      </c>
      <c r="C45" s="106" t="s">
        <v>52</v>
      </c>
      <c r="D45" s="106" t="s">
        <v>221</v>
      </c>
      <c r="E45" s="116" t="s">
        <v>222</v>
      </c>
      <c r="F45" s="97">
        <v>99505284.540000007</v>
      </c>
      <c r="G45" s="98">
        <v>0</v>
      </c>
      <c r="H45" s="98">
        <v>112647575</v>
      </c>
      <c r="I45" s="98">
        <v>175630853</v>
      </c>
      <c r="J45" s="98">
        <v>0</v>
      </c>
      <c r="K45" s="98">
        <v>162488562.53999999</v>
      </c>
      <c r="L45" s="98">
        <v>0</v>
      </c>
      <c r="M45" s="98">
        <v>162488562.53999999</v>
      </c>
      <c r="N45" s="98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T45" s="98">
        <v>0</v>
      </c>
      <c r="U45" s="98">
        <v>0</v>
      </c>
      <c r="V45" s="98">
        <v>0</v>
      </c>
      <c r="W45" s="98">
        <v>0</v>
      </c>
      <c r="X45" s="98">
        <v>0</v>
      </c>
      <c r="Y45" s="98">
        <v>0</v>
      </c>
      <c r="Z45" s="99">
        <v>0</v>
      </c>
      <c r="AC45" s="86" t="s">
        <v>137</v>
      </c>
      <c r="AD45" s="69" t="b">
        <f t="shared" si="0"/>
        <v>1</v>
      </c>
    </row>
    <row r="46" spans="1:30" ht="19.899999999999999" customHeight="1" x14ac:dyDescent="0.25">
      <c r="A46" s="112" t="s">
        <v>138</v>
      </c>
      <c r="B46" s="112" t="s">
        <v>41</v>
      </c>
      <c r="C46" s="106" t="s">
        <v>52</v>
      </c>
      <c r="D46" s="106" t="s">
        <v>221</v>
      </c>
      <c r="E46" s="116" t="s">
        <v>222</v>
      </c>
      <c r="F46" s="97">
        <v>906905007</v>
      </c>
      <c r="G46" s="98">
        <v>155189312.05000001</v>
      </c>
      <c r="H46" s="98">
        <v>144416658.11000001</v>
      </c>
      <c r="I46" s="98">
        <v>0</v>
      </c>
      <c r="J46" s="98">
        <v>0</v>
      </c>
      <c r="K46" s="98">
        <v>917677660.94000006</v>
      </c>
      <c r="L46" s="98">
        <v>0</v>
      </c>
      <c r="M46" s="98">
        <v>917677660.94000006</v>
      </c>
      <c r="N46" s="98">
        <v>0</v>
      </c>
      <c r="O46" s="98">
        <v>0</v>
      </c>
      <c r="P46" s="98">
        <v>0</v>
      </c>
      <c r="Q46" s="98">
        <v>0</v>
      </c>
      <c r="R46" s="98">
        <v>0</v>
      </c>
      <c r="S46" s="98">
        <v>0</v>
      </c>
      <c r="T46" s="98">
        <v>0</v>
      </c>
      <c r="U46" s="98">
        <v>0</v>
      </c>
      <c r="V46" s="98">
        <v>0</v>
      </c>
      <c r="W46" s="98">
        <v>0</v>
      </c>
      <c r="X46" s="98">
        <v>0</v>
      </c>
      <c r="Y46" s="98">
        <v>0</v>
      </c>
      <c r="Z46" s="99">
        <v>0</v>
      </c>
      <c r="AC46" s="86" t="s">
        <v>138</v>
      </c>
      <c r="AD46" s="69" t="b">
        <f t="shared" si="0"/>
        <v>1</v>
      </c>
    </row>
    <row r="47" spans="1:30" ht="19.899999999999999" customHeight="1" x14ac:dyDescent="0.25">
      <c r="A47" s="112" t="s">
        <v>139</v>
      </c>
      <c r="B47" s="112" t="s">
        <v>42</v>
      </c>
      <c r="C47" s="106" t="s">
        <v>52</v>
      </c>
      <c r="D47" s="106" t="s">
        <v>221</v>
      </c>
      <c r="E47" s="116" t="s">
        <v>222</v>
      </c>
      <c r="F47" s="97">
        <v>224730413</v>
      </c>
      <c r="G47" s="98">
        <v>34000000</v>
      </c>
      <c r="H47" s="98">
        <v>163005898</v>
      </c>
      <c r="I47" s="98">
        <v>2000000</v>
      </c>
      <c r="J47" s="98">
        <v>15000000</v>
      </c>
      <c r="K47" s="98">
        <v>82724515</v>
      </c>
      <c r="L47" s="98">
        <v>0</v>
      </c>
      <c r="M47" s="98">
        <v>82724515</v>
      </c>
      <c r="N47" s="98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98">
        <v>0</v>
      </c>
      <c r="U47" s="98">
        <v>0</v>
      </c>
      <c r="V47" s="98">
        <v>0</v>
      </c>
      <c r="W47" s="98">
        <v>0</v>
      </c>
      <c r="X47" s="98">
        <v>0</v>
      </c>
      <c r="Y47" s="98">
        <v>0</v>
      </c>
      <c r="Z47" s="99">
        <v>0</v>
      </c>
      <c r="AC47" s="86" t="s">
        <v>139</v>
      </c>
      <c r="AD47" s="69" t="b">
        <f t="shared" si="0"/>
        <v>1</v>
      </c>
    </row>
    <row r="48" spans="1:30" ht="19.899999999999999" customHeight="1" x14ac:dyDescent="0.25">
      <c r="A48" s="112" t="s">
        <v>140</v>
      </c>
      <c r="B48" s="112" t="s">
        <v>43</v>
      </c>
      <c r="C48" s="106" t="s">
        <v>52</v>
      </c>
      <c r="D48" s="106" t="s">
        <v>221</v>
      </c>
      <c r="E48" s="116" t="s">
        <v>222</v>
      </c>
      <c r="F48" s="97">
        <v>80000000</v>
      </c>
      <c r="G48" s="98">
        <v>0</v>
      </c>
      <c r="H48" s="98">
        <v>80000000</v>
      </c>
      <c r="I48" s="98">
        <v>200000</v>
      </c>
      <c r="J48" s="98">
        <v>0</v>
      </c>
      <c r="K48" s="98">
        <v>200000</v>
      </c>
      <c r="L48" s="98">
        <v>0</v>
      </c>
      <c r="M48" s="98">
        <v>200000</v>
      </c>
      <c r="N48" s="98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98">
        <v>0</v>
      </c>
      <c r="U48" s="98">
        <v>0</v>
      </c>
      <c r="V48" s="98">
        <v>0</v>
      </c>
      <c r="W48" s="98">
        <v>0</v>
      </c>
      <c r="X48" s="98">
        <v>0</v>
      </c>
      <c r="Y48" s="98">
        <v>0</v>
      </c>
      <c r="Z48" s="99">
        <v>0</v>
      </c>
      <c r="AC48" s="86" t="s">
        <v>140</v>
      </c>
      <c r="AD48" s="69" t="b">
        <f t="shared" si="0"/>
        <v>1</v>
      </c>
    </row>
    <row r="49" spans="1:30" ht="19.899999999999999" customHeight="1" x14ac:dyDescent="0.25">
      <c r="A49" s="112" t="s">
        <v>141</v>
      </c>
      <c r="B49" s="112" t="s">
        <v>44</v>
      </c>
      <c r="C49" s="106" t="s">
        <v>52</v>
      </c>
      <c r="D49" s="106" t="s">
        <v>221</v>
      </c>
      <c r="E49" s="116" t="s">
        <v>222</v>
      </c>
      <c r="F49" s="97">
        <v>307970000</v>
      </c>
      <c r="G49" s="98">
        <v>0</v>
      </c>
      <c r="H49" s="98">
        <v>0</v>
      </c>
      <c r="I49" s="98">
        <v>0</v>
      </c>
      <c r="J49" s="98">
        <v>0</v>
      </c>
      <c r="K49" s="98">
        <v>307970000</v>
      </c>
      <c r="L49" s="98">
        <v>0</v>
      </c>
      <c r="M49" s="98">
        <v>307970000</v>
      </c>
      <c r="N49" s="98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98">
        <v>0</v>
      </c>
      <c r="U49" s="98">
        <v>0</v>
      </c>
      <c r="V49" s="98">
        <v>0</v>
      </c>
      <c r="W49" s="98">
        <v>0</v>
      </c>
      <c r="X49" s="98">
        <v>0</v>
      </c>
      <c r="Y49" s="98">
        <v>0</v>
      </c>
      <c r="Z49" s="99">
        <v>0</v>
      </c>
      <c r="AC49" s="86" t="s">
        <v>141</v>
      </c>
      <c r="AD49" s="69" t="b">
        <f t="shared" si="0"/>
        <v>1</v>
      </c>
    </row>
    <row r="50" spans="1:30" ht="19.899999999999999" customHeight="1" x14ac:dyDescent="0.25">
      <c r="A50" s="112" t="s">
        <v>142</v>
      </c>
      <c r="B50" s="112" t="s">
        <v>45</v>
      </c>
      <c r="C50" s="106" t="s">
        <v>52</v>
      </c>
      <c r="D50" s="106" t="s">
        <v>221</v>
      </c>
      <c r="E50" s="116" t="s">
        <v>222</v>
      </c>
      <c r="F50" s="97">
        <v>40674594</v>
      </c>
      <c r="G50" s="98">
        <v>20000000</v>
      </c>
      <c r="H50" s="98">
        <v>30000000</v>
      </c>
      <c r="I50" s="98">
        <v>0</v>
      </c>
      <c r="J50" s="98">
        <v>0</v>
      </c>
      <c r="K50" s="98">
        <v>30674594</v>
      </c>
      <c r="L50" s="98">
        <v>0</v>
      </c>
      <c r="M50" s="98">
        <v>30674594</v>
      </c>
      <c r="N50" s="98">
        <v>0</v>
      </c>
      <c r="O50" s="98">
        <v>0</v>
      </c>
      <c r="P50" s="98">
        <v>0</v>
      </c>
      <c r="Q50" s="98">
        <v>0</v>
      </c>
      <c r="R50" s="98">
        <v>0</v>
      </c>
      <c r="S50" s="98">
        <v>0</v>
      </c>
      <c r="T50" s="98">
        <v>0</v>
      </c>
      <c r="U50" s="98">
        <v>0</v>
      </c>
      <c r="V50" s="98">
        <v>0</v>
      </c>
      <c r="W50" s="98">
        <v>0</v>
      </c>
      <c r="X50" s="98">
        <v>0</v>
      </c>
      <c r="Y50" s="98">
        <v>0</v>
      </c>
      <c r="Z50" s="99">
        <v>0</v>
      </c>
      <c r="AC50" s="86" t="s">
        <v>142</v>
      </c>
      <c r="AD50" s="69" t="b">
        <f t="shared" si="0"/>
        <v>1</v>
      </c>
    </row>
    <row r="51" spans="1:30" ht="19.899999999999999" customHeight="1" x14ac:dyDescent="0.25">
      <c r="A51" s="112" t="s">
        <v>143</v>
      </c>
      <c r="B51" s="112" t="s">
        <v>46</v>
      </c>
      <c r="C51" s="106" t="s">
        <v>52</v>
      </c>
      <c r="D51" s="106" t="s">
        <v>221</v>
      </c>
      <c r="E51" s="116" t="s">
        <v>222</v>
      </c>
      <c r="F51" s="97">
        <v>329586600</v>
      </c>
      <c r="G51" s="98">
        <v>0</v>
      </c>
      <c r="H51" s="98">
        <v>0</v>
      </c>
      <c r="I51" s="98">
        <v>0</v>
      </c>
      <c r="J51" s="98">
        <v>302444421</v>
      </c>
      <c r="K51" s="98">
        <v>27142179</v>
      </c>
      <c r="L51" s="98">
        <v>0</v>
      </c>
      <c r="M51" s="98">
        <v>27142179</v>
      </c>
      <c r="N51" s="98">
        <v>0</v>
      </c>
      <c r="O51" s="98">
        <v>0</v>
      </c>
      <c r="P51" s="98">
        <v>0</v>
      </c>
      <c r="Q51" s="98">
        <v>0</v>
      </c>
      <c r="R51" s="98">
        <v>0</v>
      </c>
      <c r="S51" s="98">
        <v>0</v>
      </c>
      <c r="T51" s="98">
        <v>0</v>
      </c>
      <c r="U51" s="98">
        <v>0</v>
      </c>
      <c r="V51" s="98">
        <v>0</v>
      </c>
      <c r="W51" s="98">
        <v>0</v>
      </c>
      <c r="X51" s="98">
        <v>0</v>
      </c>
      <c r="Y51" s="98">
        <v>0</v>
      </c>
      <c r="Z51" s="99">
        <v>0</v>
      </c>
      <c r="AC51" s="86" t="s">
        <v>143</v>
      </c>
      <c r="AD51" s="69" t="b">
        <f t="shared" si="0"/>
        <v>1</v>
      </c>
    </row>
    <row r="52" spans="1:30" ht="19.899999999999999" customHeight="1" x14ac:dyDescent="0.25">
      <c r="A52" s="112" t="s">
        <v>144</v>
      </c>
      <c r="B52" s="112" t="s">
        <v>67</v>
      </c>
      <c r="C52" s="106" t="s">
        <v>52</v>
      </c>
      <c r="D52" s="106" t="s">
        <v>221</v>
      </c>
      <c r="E52" s="116" t="s">
        <v>222</v>
      </c>
      <c r="F52" s="97">
        <v>279369201</v>
      </c>
      <c r="G52" s="98">
        <v>100000000</v>
      </c>
      <c r="H52" s="98">
        <v>100000000</v>
      </c>
      <c r="I52" s="98">
        <v>0</v>
      </c>
      <c r="J52" s="98">
        <v>0</v>
      </c>
      <c r="K52" s="98">
        <v>279369201</v>
      </c>
      <c r="L52" s="98">
        <v>0</v>
      </c>
      <c r="M52" s="98">
        <v>279369201</v>
      </c>
      <c r="N52" s="98">
        <v>0</v>
      </c>
      <c r="O52" s="98">
        <v>0</v>
      </c>
      <c r="P52" s="98">
        <v>0</v>
      </c>
      <c r="Q52" s="98">
        <v>0</v>
      </c>
      <c r="R52" s="98">
        <v>0</v>
      </c>
      <c r="S52" s="98">
        <v>0</v>
      </c>
      <c r="T52" s="98">
        <v>0</v>
      </c>
      <c r="U52" s="98">
        <v>0</v>
      </c>
      <c r="V52" s="98">
        <v>0</v>
      </c>
      <c r="W52" s="98">
        <v>0</v>
      </c>
      <c r="X52" s="98">
        <v>0</v>
      </c>
      <c r="Y52" s="98">
        <v>0</v>
      </c>
      <c r="Z52" s="99">
        <v>0</v>
      </c>
      <c r="AC52" s="86" t="s">
        <v>144</v>
      </c>
      <c r="AD52" s="69" t="b">
        <f t="shared" si="0"/>
        <v>1</v>
      </c>
    </row>
    <row r="53" spans="1:30" ht="19.899999999999999" customHeight="1" x14ac:dyDescent="0.25">
      <c r="A53" s="112" t="s">
        <v>145</v>
      </c>
      <c r="B53" s="112" t="s">
        <v>47</v>
      </c>
      <c r="C53" s="106" t="s">
        <v>52</v>
      </c>
      <c r="D53" s="106" t="s">
        <v>221</v>
      </c>
      <c r="E53" s="116" t="s">
        <v>222</v>
      </c>
      <c r="F53" s="97">
        <v>0</v>
      </c>
      <c r="G53" s="98">
        <v>0</v>
      </c>
      <c r="H53" s="98">
        <v>0</v>
      </c>
      <c r="I53" s="98">
        <v>9400000</v>
      </c>
      <c r="J53" s="98">
        <v>0</v>
      </c>
      <c r="K53" s="98">
        <v>9400000</v>
      </c>
      <c r="L53" s="98">
        <v>0</v>
      </c>
      <c r="M53" s="98">
        <v>9400000</v>
      </c>
      <c r="N53" s="98">
        <v>0</v>
      </c>
      <c r="O53" s="98">
        <v>0</v>
      </c>
      <c r="P53" s="98">
        <v>0</v>
      </c>
      <c r="Q53" s="98">
        <v>0</v>
      </c>
      <c r="R53" s="98">
        <v>0</v>
      </c>
      <c r="S53" s="98">
        <v>0</v>
      </c>
      <c r="T53" s="98">
        <v>0</v>
      </c>
      <c r="U53" s="98">
        <v>0</v>
      </c>
      <c r="V53" s="98">
        <v>0</v>
      </c>
      <c r="W53" s="98">
        <v>0</v>
      </c>
      <c r="X53" s="98">
        <v>0</v>
      </c>
      <c r="Y53" s="98">
        <v>0</v>
      </c>
      <c r="Z53" s="99">
        <v>0</v>
      </c>
      <c r="AC53" s="86" t="s">
        <v>145</v>
      </c>
      <c r="AD53" s="69" t="b">
        <f t="shared" si="0"/>
        <v>1</v>
      </c>
    </row>
    <row r="54" spans="1:30" ht="19.899999999999999" customHeight="1" x14ac:dyDescent="0.25">
      <c r="A54" s="112" t="s">
        <v>146</v>
      </c>
      <c r="B54" s="112" t="s">
        <v>48</v>
      </c>
      <c r="C54" s="106" t="s">
        <v>52</v>
      </c>
      <c r="D54" s="106" t="s">
        <v>221</v>
      </c>
      <c r="E54" s="116" t="s">
        <v>222</v>
      </c>
      <c r="F54" s="97">
        <v>100000000</v>
      </c>
      <c r="G54" s="98">
        <v>100000000</v>
      </c>
      <c r="H54" s="98">
        <v>0</v>
      </c>
      <c r="I54" s="98">
        <v>0</v>
      </c>
      <c r="J54" s="98">
        <v>0</v>
      </c>
      <c r="K54" s="98">
        <v>200000000</v>
      </c>
      <c r="L54" s="98">
        <v>0</v>
      </c>
      <c r="M54" s="98">
        <v>200000000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>
        <v>0</v>
      </c>
      <c r="U54" s="98">
        <v>0</v>
      </c>
      <c r="V54" s="98">
        <v>0</v>
      </c>
      <c r="W54" s="98">
        <v>0</v>
      </c>
      <c r="X54" s="98">
        <v>0</v>
      </c>
      <c r="Y54" s="98">
        <v>0</v>
      </c>
      <c r="Z54" s="99">
        <v>0</v>
      </c>
      <c r="AC54" s="86" t="s">
        <v>146</v>
      </c>
      <c r="AD54" s="69" t="b">
        <f t="shared" si="0"/>
        <v>1</v>
      </c>
    </row>
    <row r="55" spans="1:30" ht="19.899999999999999" customHeight="1" x14ac:dyDescent="0.25">
      <c r="A55" s="71" t="s">
        <v>118</v>
      </c>
      <c r="B55" s="71" t="s">
        <v>26</v>
      </c>
      <c r="C55" s="106" t="s">
        <v>52</v>
      </c>
      <c r="D55" s="106" t="s">
        <v>221</v>
      </c>
      <c r="E55" s="116" t="s">
        <v>222</v>
      </c>
      <c r="F55" s="97">
        <v>10892000000</v>
      </c>
      <c r="G55" s="98">
        <v>0</v>
      </c>
      <c r="H55" s="98">
        <v>0</v>
      </c>
      <c r="I55" s="98">
        <v>0</v>
      </c>
      <c r="J55" s="98">
        <v>0</v>
      </c>
      <c r="K55" s="98">
        <v>10892000000</v>
      </c>
      <c r="L55" s="98">
        <v>10892000000</v>
      </c>
      <c r="M55" s="98">
        <v>0</v>
      </c>
      <c r="N55" s="98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98">
        <v>0</v>
      </c>
      <c r="U55" s="98">
        <v>0</v>
      </c>
      <c r="V55" s="98">
        <v>0</v>
      </c>
      <c r="W55" s="98">
        <v>0</v>
      </c>
      <c r="X55" s="98">
        <v>0</v>
      </c>
      <c r="Y55" s="98">
        <v>0</v>
      </c>
      <c r="Z55" s="99">
        <v>0</v>
      </c>
      <c r="AC55" s="86" t="s">
        <v>118</v>
      </c>
      <c r="AD55" s="69" t="b">
        <f t="shared" si="0"/>
        <v>1</v>
      </c>
    </row>
    <row r="56" spans="1:30" ht="19.899999999999999" customHeight="1" x14ac:dyDescent="0.25">
      <c r="A56" s="71" t="s">
        <v>150</v>
      </c>
      <c r="B56" s="71" t="s">
        <v>73</v>
      </c>
      <c r="C56" s="106" t="s">
        <v>52</v>
      </c>
      <c r="D56" s="106" t="s">
        <v>221</v>
      </c>
      <c r="E56" s="116" t="s">
        <v>222</v>
      </c>
      <c r="F56" s="97">
        <v>267000000</v>
      </c>
      <c r="G56" s="98">
        <v>0</v>
      </c>
      <c r="H56" s="98">
        <v>0</v>
      </c>
      <c r="I56" s="98">
        <v>0</v>
      </c>
      <c r="J56" s="98">
        <v>0</v>
      </c>
      <c r="K56" s="98">
        <v>267000000</v>
      </c>
      <c r="L56" s="98">
        <v>267000000</v>
      </c>
      <c r="M56" s="98">
        <v>0</v>
      </c>
      <c r="N56" s="98">
        <v>0</v>
      </c>
      <c r="O56" s="98">
        <v>0</v>
      </c>
      <c r="P56" s="98">
        <v>0</v>
      </c>
      <c r="Q56" s="98">
        <v>0</v>
      </c>
      <c r="R56" s="98">
        <v>0</v>
      </c>
      <c r="S56" s="98">
        <v>0</v>
      </c>
      <c r="T56" s="98">
        <v>0</v>
      </c>
      <c r="U56" s="98">
        <v>0</v>
      </c>
      <c r="V56" s="98">
        <v>0</v>
      </c>
      <c r="W56" s="98">
        <v>0</v>
      </c>
      <c r="X56" s="98">
        <v>0</v>
      </c>
      <c r="Y56" s="98">
        <v>0</v>
      </c>
      <c r="Z56" s="99">
        <v>0</v>
      </c>
      <c r="AC56" s="86" t="s">
        <v>150</v>
      </c>
      <c r="AD56" s="69" t="b">
        <f t="shared" si="0"/>
        <v>1</v>
      </c>
    </row>
    <row r="57" spans="1:30" ht="19.899999999999999" customHeight="1" x14ac:dyDescent="0.25">
      <c r="A57" s="71" t="s">
        <v>151</v>
      </c>
      <c r="B57" s="71" t="s">
        <v>50</v>
      </c>
      <c r="C57" s="106" t="s">
        <v>52</v>
      </c>
      <c r="D57" s="106" t="s">
        <v>221</v>
      </c>
      <c r="E57" s="116" t="s">
        <v>222</v>
      </c>
      <c r="F57" s="97">
        <v>142000000</v>
      </c>
      <c r="G57" s="98">
        <v>0</v>
      </c>
      <c r="H57" s="98">
        <v>0</v>
      </c>
      <c r="I57" s="98">
        <v>0</v>
      </c>
      <c r="J57" s="98">
        <v>0</v>
      </c>
      <c r="K57" s="98">
        <v>142000000</v>
      </c>
      <c r="L57" s="98">
        <v>0</v>
      </c>
      <c r="M57" s="98">
        <v>142000000</v>
      </c>
      <c r="N57" s="98">
        <v>0</v>
      </c>
      <c r="O57" s="98">
        <v>0</v>
      </c>
      <c r="P57" s="98">
        <v>0</v>
      </c>
      <c r="Q57" s="98">
        <v>0</v>
      </c>
      <c r="R57" s="98">
        <v>0</v>
      </c>
      <c r="S57" s="98">
        <v>0</v>
      </c>
      <c r="T57" s="98">
        <v>0</v>
      </c>
      <c r="U57" s="98">
        <v>0</v>
      </c>
      <c r="V57" s="98">
        <v>0</v>
      </c>
      <c r="W57" s="98">
        <v>0</v>
      </c>
      <c r="X57" s="98">
        <v>0</v>
      </c>
      <c r="Y57" s="98">
        <v>0</v>
      </c>
      <c r="Z57" s="99">
        <v>0</v>
      </c>
      <c r="AC57" s="86" t="s">
        <v>151</v>
      </c>
      <c r="AD57" s="69" t="b">
        <f t="shared" si="0"/>
        <v>1</v>
      </c>
    </row>
    <row r="58" spans="1:30" ht="19.899999999999999" customHeight="1" x14ac:dyDescent="0.25">
      <c r="A58" s="71" t="s">
        <v>152</v>
      </c>
      <c r="B58" s="71" t="s">
        <v>51</v>
      </c>
      <c r="C58" s="106" t="s">
        <v>52</v>
      </c>
      <c r="D58" s="106" t="s">
        <v>221</v>
      </c>
      <c r="E58" s="116" t="s">
        <v>222</v>
      </c>
      <c r="F58" s="97">
        <v>125000000</v>
      </c>
      <c r="G58" s="98">
        <v>0</v>
      </c>
      <c r="H58" s="98">
        <v>0</v>
      </c>
      <c r="I58" s="98">
        <v>0</v>
      </c>
      <c r="J58" s="98">
        <v>0</v>
      </c>
      <c r="K58" s="98">
        <v>125000000</v>
      </c>
      <c r="L58" s="98">
        <v>0</v>
      </c>
      <c r="M58" s="98">
        <v>125000000</v>
      </c>
      <c r="N58" s="98">
        <v>0</v>
      </c>
      <c r="O58" s="98">
        <v>0</v>
      </c>
      <c r="P58" s="98">
        <v>0</v>
      </c>
      <c r="Q58" s="98">
        <v>0</v>
      </c>
      <c r="R58" s="98">
        <v>0</v>
      </c>
      <c r="S58" s="98">
        <v>0</v>
      </c>
      <c r="T58" s="98">
        <v>0</v>
      </c>
      <c r="U58" s="98">
        <v>0</v>
      </c>
      <c r="V58" s="98">
        <v>0</v>
      </c>
      <c r="W58" s="98">
        <v>0</v>
      </c>
      <c r="X58" s="98">
        <v>0</v>
      </c>
      <c r="Y58" s="98">
        <v>0</v>
      </c>
      <c r="Z58" s="99">
        <v>0</v>
      </c>
      <c r="AC58" s="86" t="s">
        <v>152</v>
      </c>
      <c r="AD58" s="69" t="b">
        <f t="shared" si="0"/>
        <v>1</v>
      </c>
    </row>
    <row r="59" spans="1:30" ht="19.899999999999999" customHeight="1" x14ac:dyDescent="0.25">
      <c r="A59" s="71" t="s">
        <v>155</v>
      </c>
      <c r="B59" s="71" t="s">
        <v>53</v>
      </c>
      <c r="C59" s="106" t="s">
        <v>52</v>
      </c>
      <c r="D59" s="106" t="s">
        <v>221</v>
      </c>
      <c r="E59" s="116" t="s">
        <v>222</v>
      </c>
      <c r="F59" s="97">
        <v>262000000</v>
      </c>
      <c r="G59" s="98">
        <v>262000000</v>
      </c>
      <c r="H59" s="98">
        <v>262000000</v>
      </c>
      <c r="I59" s="98">
        <v>0</v>
      </c>
      <c r="J59" s="98">
        <v>0</v>
      </c>
      <c r="K59" s="98">
        <v>262000000</v>
      </c>
      <c r="L59" s="98">
        <v>0</v>
      </c>
      <c r="M59" s="98">
        <v>262000000</v>
      </c>
      <c r="N59" s="98">
        <v>0</v>
      </c>
      <c r="O59" s="98"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8">
        <v>0</v>
      </c>
      <c r="W59" s="98">
        <v>0</v>
      </c>
      <c r="X59" s="98">
        <v>0</v>
      </c>
      <c r="Y59" s="98">
        <v>0</v>
      </c>
      <c r="Z59" s="99">
        <v>0</v>
      </c>
      <c r="AC59" s="86" t="s">
        <v>155</v>
      </c>
      <c r="AD59" s="69" t="b">
        <f t="shared" si="0"/>
        <v>1</v>
      </c>
    </row>
    <row r="60" spans="1:30" ht="19.899999999999999" customHeight="1" x14ac:dyDescent="0.25">
      <c r="A60" s="71" t="s">
        <v>153</v>
      </c>
      <c r="B60" s="71" t="s">
        <v>74</v>
      </c>
      <c r="C60" s="106" t="s">
        <v>52</v>
      </c>
      <c r="D60" s="106" t="s">
        <v>221</v>
      </c>
      <c r="E60" s="116" t="s">
        <v>222</v>
      </c>
      <c r="F60" s="97">
        <v>262000000</v>
      </c>
      <c r="G60" s="98">
        <v>0</v>
      </c>
      <c r="H60" s="98">
        <v>0</v>
      </c>
      <c r="I60" s="98">
        <v>0</v>
      </c>
      <c r="J60" s="98">
        <v>0</v>
      </c>
      <c r="K60" s="98">
        <v>262000000</v>
      </c>
      <c r="L60" s="98">
        <v>262000000</v>
      </c>
      <c r="M60" s="98">
        <v>0</v>
      </c>
      <c r="N60" s="98">
        <v>0</v>
      </c>
      <c r="O60" s="98">
        <v>0</v>
      </c>
      <c r="P60" s="98">
        <v>0</v>
      </c>
      <c r="Q60" s="98">
        <v>0</v>
      </c>
      <c r="R60" s="98">
        <v>0</v>
      </c>
      <c r="S60" s="98">
        <v>0</v>
      </c>
      <c r="T60" s="98">
        <v>0</v>
      </c>
      <c r="U60" s="98">
        <v>0</v>
      </c>
      <c r="V60" s="98">
        <v>0</v>
      </c>
      <c r="W60" s="98">
        <v>0</v>
      </c>
      <c r="X60" s="98">
        <v>0</v>
      </c>
      <c r="Y60" s="98">
        <v>0</v>
      </c>
      <c r="Z60" s="99">
        <v>0</v>
      </c>
      <c r="AC60" s="86" t="s">
        <v>153</v>
      </c>
      <c r="AD60" s="69" t="b">
        <f t="shared" si="0"/>
        <v>1</v>
      </c>
    </row>
    <row r="61" spans="1:30" ht="19.899999999999999" customHeight="1" x14ac:dyDescent="0.25">
      <c r="A61" s="71" t="s">
        <v>159</v>
      </c>
      <c r="B61" s="71" t="s">
        <v>55</v>
      </c>
      <c r="C61" s="106" t="s">
        <v>52</v>
      </c>
      <c r="D61" s="106" t="s">
        <v>221</v>
      </c>
      <c r="E61" s="116" t="s">
        <v>222</v>
      </c>
      <c r="F61" s="97">
        <v>16000000</v>
      </c>
      <c r="G61" s="98">
        <v>0</v>
      </c>
      <c r="H61" s="98">
        <v>0</v>
      </c>
      <c r="I61" s="98">
        <v>0</v>
      </c>
      <c r="J61" s="98">
        <v>0</v>
      </c>
      <c r="K61" s="98">
        <v>16000000</v>
      </c>
      <c r="L61" s="98">
        <v>0</v>
      </c>
      <c r="M61" s="98">
        <v>16000000</v>
      </c>
      <c r="N61" s="98">
        <v>0</v>
      </c>
      <c r="O61" s="98">
        <v>0</v>
      </c>
      <c r="P61" s="98">
        <v>0</v>
      </c>
      <c r="Q61" s="98">
        <v>0</v>
      </c>
      <c r="R61" s="98">
        <v>0</v>
      </c>
      <c r="S61" s="98">
        <v>0</v>
      </c>
      <c r="T61" s="98">
        <v>0</v>
      </c>
      <c r="U61" s="98">
        <v>0</v>
      </c>
      <c r="V61" s="98">
        <v>0</v>
      </c>
      <c r="W61" s="98">
        <v>0</v>
      </c>
      <c r="X61" s="98">
        <v>0</v>
      </c>
      <c r="Y61" s="98">
        <v>0</v>
      </c>
      <c r="Z61" s="99">
        <v>0</v>
      </c>
      <c r="AC61" s="86" t="s">
        <v>159</v>
      </c>
      <c r="AD61" s="69" t="b">
        <f t="shared" si="0"/>
        <v>1</v>
      </c>
    </row>
    <row r="62" spans="1:30" ht="19.899999999999999" customHeight="1" x14ac:dyDescent="0.25">
      <c r="A62" s="71" t="s">
        <v>157</v>
      </c>
      <c r="B62" s="71" t="s">
        <v>76</v>
      </c>
      <c r="C62" s="106" t="s">
        <v>52</v>
      </c>
      <c r="D62" s="106" t="s">
        <v>221</v>
      </c>
      <c r="E62" s="116" t="s">
        <v>222</v>
      </c>
      <c r="F62" s="97">
        <v>16000000</v>
      </c>
      <c r="G62" s="98">
        <v>0</v>
      </c>
      <c r="H62" s="98">
        <v>0</v>
      </c>
      <c r="I62" s="98">
        <v>0</v>
      </c>
      <c r="J62" s="98">
        <v>0</v>
      </c>
      <c r="K62" s="98">
        <v>16000000</v>
      </c>
      <c r="L62" s="98">
        <v>16000000</v>
      </c>
      <c r="M62" s="98">
        <v>0</v>
      </c>
      <c r="N62" s="98">
        <v>0</v>
      </c>
      <c r="O62" s="98">
        <v>0</v>
      </c>
      <c r="P62" s="98">
        <v>0</v>
      </c>
      <c r="Q62" s="98">
        <v>0</v>
      </c>
      <c r="R62" s="98">
        <v>0</v>
      </c>
      <c r="S62" s="98">
        <v>0</v>
      </c>
      <c r="T62" s="98">
        <v>0</v>
      </c>
      <c r="U62" s="98">
        <v>0</v>
      </c>
      <c r="V62" s="98">
        <v>0</v>
      </c>
      <c r="W62" s="98">
        <v>0</v>
      </c>
      <c r="X62" s="98">
        <v>0</v>
      </c>
      <c r="Y62" s="98">
        <v>0</v>
      </c>
      <c r="Z62" s="99">
        <v>0</v>
      </c>
      <c r="AC62" s="86" t="s">
        <v>157</v>
      </c>
      <c r="AD62" s="69" t="b">
        <f t="shared" si="0"/>
        <v>1</v>
      </c>
    </row>
    <row r="63" spans="1:30" s="80" customFormat="1" ht="19.899999999999999" customHeight="1" x14ac:dyDescent="0.25">
      <c r="A63" s="79" t="s">
        <v>161</v>
      </c>
      <c r="B63" s="79" t="s">
        <v>79</v>
      </c>
      <c r="C63" s="111" t="s">
        <v>195</v>
      </c>
      <c r="D63" s="111" t="s">
        <v>221</v>
      </c>
      <c r="E63" s="117" t="s">
        <v>223</v>
      </c>
      <c r="F63" s="100">
        <v>272000000</v>
      </c>
      <c r="G63" s="101">
        <v>0</v>
      </c>
      <c r="H63" s="101">
        <v>0</v>
      </c>
      <c r="I63" s="101">
        <v>0</v>
      </c>
      <c r="J63" s="101">
        <v>0</v>
      </c>
      <c r="K63" s="101">
        <v>272000000</v>
      </c>
      <c r="L63" s="101">
        <v>0</v>
      </c>
      <c r="M63" s="101">
        <v>0</v>
      </c>
      <c r="N63" s="101">
        <v>0</v>
      </c>
      <c r="O63" s="101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1">
        <v>272000000</v>
      </c>
      <c r="W63" s="101">
        <v>0</v>
      </c>
      <c r="X63" s="101">
        <v>0</v>
      </c>
      <c r="Y63" s="101">
        <v>0</v>
      </c>
      <c r="Z63" s="102">
        <v>0</v>
      </c>
      <c r="AC63" s="86" t="s">
        <v>161</v>
      </c>
      <c r="AD63" s="69" t="b">
        <f t="shared" si="0"/>
        <v>1</v>
      </c>
    </row>
    <row r="64" spans="1:30" ht="19.899999999999999" customHeight="1" x14ac:dyDescent="0.25">
      <c r="A64" s="71" t="s">
        <v>164</v>
      </c>
      <c r="B64" s="71" t="s">
        <v>56</v>
      </c>
      <c r="C64" s="106" t="s">
        <v>52</v>
      </c>
      <c r="D64" s="106" t="s">
        <v>221</v>
      </c>
      <c r="E64" s="116" t="s">
        <v>222</v>
      </c>
      <c r="F64" s="97">
        <v>4000000</v>
      </c>
      <c r="G64" s="98">
        <v>0</v>
      </c>
      <c r="H64" s="98">
        <v>0</v>
      </c>
      <c r="I64" s="98">
        <v>0</v>
      </c>
      <c r="J64" s="98">
        <v>0</v>
      </c>
      <c r="K64" s="98">
        <v>4000000</v>
      </c>
      <c r="L64" s="98">
        <v>0</v>
      </c>
      <c r="M64" s="98">
        <v>4000000</v>
      </c>
      <c r="N64" s="98">
        <v>0</v>
      </c>
      <c r="O64" s="98">
        <v>0</v>
      </c>
      <c r="P64" s="98">
        <v>0</v>
      </c>
      <c r="Q64" s="98">
        <v>0</v>
      </c>
      <c r="R64" s="98">
        <v>0</v>
      </c>
      <c r="S64" s="98">
        <v>0</v>
      </c>
      <c r="T64" s="98">
        <v>0</v>
      </c>
      <c r="U64" s="98">
        <v>0</v>
      </c>
      <c r="V64" s="98">
        <v>0</v>
      </c>
      <c r="W64" s="98">
        <v>0</v>
      </c>
      <c r="X64" s="98">
        <v>0</v>
      </c>
      <c r="Y64" s="98">
        <v>0</v>
      </c>
      <c r="Z64" s="99">
        <v>0</v>
      </c>
      <c r="AC64" s="86" t="s">
        <v>164</v>
      </c>
      <c r="AD64" s="69" t="b">
        <f t="shared" si="0"/>
        <v>1</v>
      </c>
    </row>
    <row r="65" spans="1:31" ht="19.899999999999999" customHeight="1" x14ac:dyDescent="0.25">
      <c r="A65" s="71" t="s">
        <v>166</v>
      </c>
      <c r="B65" s="71" t="s">
        <v>57</v>
      </c>
      <c r="C65" s="106" t="s">
        <v>52</v>
      </c>
      <c r="D65" s="106" t="s">
        <v>221</v>
      </c>
      <c r="E65" s="116" t="s">
        <v>222</v>
      </c>
      <c r="F65" s="97">
        <v>50000000</v>
      </c>
      <c r="G65" s="98">
        <v>0</v>
      </c>
      <c r="H65" s="98">
        <v>0</v>
      </c>
      <c r="I65" s="98">
        <v>0</v>
      </c>
      <c r="J65" s="98">
        <v>0</v>
      </c>
      <c r="K65" s="98">
        <v>50000000</v>
      </c>
      <c r="L65" s="98">
        <v>0</v>
      </c>
      <c r="M65" s="98">
        <v>50000000</v>
      </c>
      <c r="N65" s="98">
        <v>0</v>
      </c>
      <c r="O65" s="98">
        <v>0</v>
      </c>
      <c r="P65" s="98">
        <v>0</v>
      </c>
      <c r="Q65" s="98">
        <v>0</v>
      </c>
      <c r="R65" s="98">
        <v>0</v>
      </c>
      <c r="S65" s="98">
        <v>0</v>
      </c>
      <c r="T65" s="98">
        <v>0</v>
      </c>
      <c r="U65" s="98">
        <v>0</v>
      </c>
      <c r="V65" s="98">
        <v>0</v>
      </c>
      <c r="W65" s="98">
        <v>0</v>
      </c>
      <c r="X65" s="98">
        <v>0</v>
      </c>
      <c r="Y65" s="98">
        <v>0</v>
      </c>
      <c r="Z65" s="99">
        <v>0</v>
      </c>
      <c r="AC65" s="86" t="s">
        <v>166</v>
      </c>
      <c r="AD65" s="69" t="b">
        <f t="shared" si="0"/>
        <v>1</v>
      </c>
    </row>
    <row r="66" spans="1:31" ht="19.899999999999999" customHeight="1" x14ac:dyDescent="0.25">
      <c r="A66" s="71" t="s">
        <v>162</v>
      </c>
      <c r="B66" s="71" t="s">
        <v>80</v>
      </c>
      <c r="C66" s="106" t="s">
        <v>52</v>
      </c>
      <c r="D66" s="106" t="s">
        <v>221</v>
      </c>
      <c r="E66" s="116" t="s">
        <v>222</v>
      </c>
      <c r="F66" s="97">
        <v>54000000</v>
      </c>
      <c r="G66" s="98">
        <v>0</v>
      </c>
      <c r="H66" s="98">
        <v>0</v>
      </c>
      <c r="I66" s="98">
        <v>0</v>
      </c>
      <c r="J66" s="98">
        <v>0</v>
      </c>
      <c r="K66" s="98">
        <v>54000000</v>
      </c>
      <c r="L66" s="98">
        <v>54000000</v>
      </c>
      <c r="M66" s="98">
        <v>0</v>
      </c>
      <c r="N66" s="98">
        <v>0</v>
      </c>
      <c r="O66" s="98">
        <v>0</v>
      </c>
      <c r="P66" s="98">
        <v>0</v>
      </c>
      <c r="Q66" s="98">
        <v>0</v>
      </c>
      <c r="R66" s="98">
        <v>0</v>
      </c>
      <c r="S66" s="98">
        <v>0</v>
      </c>
      <c r="T66" s="98">
        <v>0</v>
      </c>
      <c r="U66" s="98">
        <v>0</v>
      </c>
      <c r="V66" s="98">
        <v>0</v>
      </c>
      <c r="W66" s="98">
        <v>0</v>
      </c>
      <c r="X66" s="98">
        <v>0</v>
      </c>
      <c r="Y66" s="98">
        <v>0</v>
      </c>
      <c r="Z66" s="99">
        <v>0</v>
      </c>
      <c r="AC66" s="86" t="s">
        <v>162</v>
      </c>
      <c r="AD66" s="69" t="b">
        <f t="shared" si="0"/>
        <v>1</v>
      </c>
    </row>
    <row r="67" spans="1:31" ht="19.899999999999999" customHeight="1" x14ac:dyDescent="0.25">
      <c r="A67" s="107" t="s">
        <v>170</v>
      </c>
      <c r="B67" s="108" t="s">
        <v>85</v>
      </c>
      <c r="C67" s="106" t="s">
        <v>52</v>
      </c>
      <c r="D67" s="106" t="s">
        <v>221</v>
      </c>
      <c r="E67" s="116" t="s">
        <v>222</v>
      </c>
      <c r="F67" s="97">
        <v>45320191317</v>
      </c>
      <c r="G67" s="98">
        <v>0</v>
      </c>
      <c r="H67" s="98">
        <v>0</v>
      </c>
      <c r="I67" s="98">
        <v>0</v>
      </c>
      <c r="J67" s="98">
        <v>0</v>
      </c>
      <c r="K67" s="98">
        <v>45320191317</v>
      </c>
      <c r="L67" s="98">
        <v>45320191317</v>
      </c>
      <c r="M67" s="98">
        <v>0</v>
      </c>
      <c r="N67" s="98">
        <v>0</v>
      </c>
      <c r="O67" s="98">
        <v>0</v>
      </c>
      <c r="P67" s="98">
        <v>0</v>
      </c>
      <c r="Q67" s="98">
        <v>0</v>
      </c>
      <c r="R67" s="98">
        <v>0</v>
      </c>
      <c r="S67" s="98">
        <v>0</v>
      </c>
      <c r="T67" s="98">
        <v>0</v>
      </c>
      <c r="U67" s="98">
        <v>0</v>
      </c>
      <c r="V67" s="98">
        <v>0</v>
      </c>
      <c r="W67" s="98">
        <v>0</v>
      </c>
      <c r="X67" s="98">
        <v>0</v>
      </c>
      <c r="Y67" s="98">
        <v>0</v>
      </c>
      <c r="Z67" s="99">
        <v>0</v>
      </c>
      <c r="AA67" s="72"/>
      <c r="AB67" s="72"/>
      <c r="AC67" s="86" t="s">
        <v>170</v>
      </c>
      <c r="AD67" s="69" t="b">
        <f t="shared" ref="AD67:AD79" si="1">AC67=A67</f>
        <v>1</v>
      </c>
    </row>
    <row r="68" spans="1:31" s="134" customFormat="1" ht="19.899999999999999" customHeight="1" x14ac:dyDescent="0.25">
      <c r="A68" s="127" t="s">
        <v>242</v>
      </c>
      <c r="B68" s="128" t="s">
        <v>58</v>
      </c>
      <c r="C68" s="128" t="s">
        <v>52</v>
      </c>
      <c r="D68" s="128" t="s">
        <v>221</v>
      </c>
      <c r="E68" s="129" t="s">
        <v>222</v>
      </c>
      <c r="F68" s="130">
        <v>45320191317</v>
      </c>
      <c r="G68" s="131">
        <v>576300000</v>
      </c>
      <c r="H68" s="131">
        <v>576300000</v>
      </c>
      <c r="I68" s="131">
        <v>0</v>
      </c>
      <c r="J68" s="131">
        <v>0</v>
      </c>
      <c r="K68" s="131">
        <v>45320191317</v>
      </c>
      <c r="L68" s="131">
        <v>0</v>
      </c>
      <c r="M68" s="131">
        <v>45320191317</v>
      </c>
      <c r="N68" s="131">
        <v>0</v>
      </c>
      <c r="O68" s="131">
        <v>0</v>
      </c>
      <c r="P68" s="131">
        <v>0</v>
      </c>
      <c r="Q68" s="131">
        <v>0</v>
      </c>
      <c r="R68" s="131">
        <v>0</v>
      </c>
      <c r="S68" s="131">
        <v>0</v>
      </c>
      <c r="T68" s="131">
        <v>0</v>
      </c>
      <c r="U68" s="131">
        <v>0</v>
      </c>
      <c r="V68" s="131">
        <v>0</v>
      </c>
      <c r="W68" s="131">
        <v>0</v>
      </c>
      <c r="X68" s="131">
        <v>0</v>
      </c>
      <c r="Y68" s="131">
        <v>0</v>
      </c>
      <c r="Z68" s="132">
        <v>0</v>
      </c>
      <c r="AA68" s="133"/>
      <c r="AB68" s="133"/>
      <c r="AC68" s="127" t="s">
        <v>242</v>
      </c>
      <c r="AD68" s="134" t="b">
        <f t="shared" si="1"/>
        <v>1</v>
      </c>
      <c r="AE68" s="137" t="s">
        <v>244</v>
      </c>
    </row>
    <row r="69" spans="1:31" ht="19.899999999999999" customHeight="1" x14ac:dyDescent="0.25">
      <c r="A69" s="135" t="s">
        <v>172</v>
      </c>
      <c r="B69" s="136" t="s">
        <v>85</v>
      </c>
      <c r="C69" s="106" t="s">
        <v>52</v>
      </c>
      <c r="D69" s="106" t="s">
        <v>221</v>
      </c>
      <c r="E69" s="116" t="s">
        <v>222</v>
      </c>
      <c r="F69" s="97">
        <v>5000000000</v>
      </c>
      <c r="G69" s="98">
        <v>0</v>
      </c>
      <c r="H69" s="98">
        <v>0</v>
      </c>
      <c r="I69" s="98">
        <v>0</v>
      </c>
      <c r="J69" s="98">
        <v>0</v>
      </c>
      <c r="K69" s="98">
        <v>5000000000</v>
      </c>
      <c r="L69" s="98">
        <v>5000000000</v>
      </c>
      <c r="M69" s="98">
        <v>0</v>
      </c>
      <c r="N69" s="98">
        <v>0</v>
      </c>
      <c r="O69" s="98">
        <v>0</v>
      </c>
      <c r="P69" s="98">
        <v>0</v>
      </c>
      <c r="Q69" s="98">
        <v>0</v>
      </c>
      <c r="R69" s="98">
        <v>0</v>
      </c>
      <c r="S69" s="98">
        <v>0</v>
      </c>
      <c r="T69" s="98">
        <v>0</v>
      </c>
      <c r="U69" s="98">
        <v>0</v>
      </c>
      <c r="V69" s="98">
        <v>0</v>
      </c>
      <c r="W69" s="98">
        <v>0</v>
      </c>
      <c r="X69" s="98">
        <v>0</v>
      </c>
      <c r="Y69" s="98">
        <v>0</v>
      </c>
      <c r="Z69" s="99">
        <v>0</v>
      </c>
      <c r="AA69" s="72"/>
      <c r="AB69" s="72"/>
      <c r="AC69" s="86" t="s">
        <v>172</v>
      </c>
      <c r="AD69" s="69" t="b">
        <f t="shared" si="1"/>
        <v>1</v>
      </c>
    </row>
    <row r="70" spans="1:31" ht="19.899999999999999" customHeight="1" x14ac:dyDescent="0.25">
      <c r="A70" s="135" t="s">
        <v>173</v>
      </c>
      <c r="B70" s="136" t="s">
        <v>184</v>
      </c>
      <c r="C70" s="106" t="s">
        <v>52</v>
      </c>
      <c r="D70" s="106" t="s">
        <v>221</v>
      </c>
      <c r="E70" s="116" t="s">
        <v>222</v>
      </c>
      <c r="F70" s="97">
        <v>1324000000</v>
      </c>
      <c r="G70" s="98">
        <v>11377280</v>
      </c>
      <c r="H70" s="98">
        <v>11377280</v>
      </c>
      <c r="I70" s="98">
        <v>0</v>
      </c>
      <c r="J70" s="98">
        <v>0</v>
      </c>
      <c r="K70" s="98">
        <v>1324000000</v>
      </c>
      <c r="L70" s="98">
        <v>0</v>
      </c>
      <c r="M70" s="98">
        <v>1324000000</v>
      </c>
      <c r="N70" s="98">
        <v>0</v>
      </c>
      <c r="O70" s="98">
        <v>0</v>
      </c>
      <c r="P70" s="98">
        <v>0</v>
      </c>
      <c r="Q70" s="98">
        <v>0</v>
      </c>
      <c r="R70" s="98">
        <v>0</v>
      </c>
      <c r="S70" s="98">
        <v>0</v>
      </c>
      <c r="T70" s="98">
        <v>0</v>
      </c>
      <c r="U70" s="98">
        <v>0</v>
      </c>
      <c r="V70" s="98">
        <v>0</v>
      </c>
      <c r="W70" s="98">
        <v>0</v>
      </c>
      <c r="X70" s="98">
        <v>0</v>
      </c>
      <c r="Y70" s="98">
        <v>0</v>
      </c>
      <c r="Z70" s="99">
        <v>0</v>
      </c>
      <c r="AA70" s="72"/>
      <c r="AB70" s="72"/>
      <c r="AC70" s="86" t="s">
        <v>173</v>
      </c>
      <c r="AD70" s="69" t="b">
        <f t="shared" si="1"/>
        <v>1</v>
      </c>
    </row>
    <row r="71" spans="1:31" ht="19.899999999999999" customHeight="1" x14ac:dyDescent="0.25">
      <c r="A71" s="135" t="s">
        <v>174</v>
      </c>
      <c r="B71" s="136" t="s">
        <v>185</v>
      </c>
      <c r="C71" s="106" t="s">
        <v>52</v>
      </c>
      <c r="D71" s="106" t="s">
        <v>221</v>
      </c>
      <c r="E71" s="116" t="s">
        <v>222</v>
      </c>
      <c r="F71" s="97">
        <v>3676000000</v>
      </c>
      <c r="G71" s="98">
        <v>0</v>
      </c>
      <c r="H71" s="98">
        <v>0</v>
      </c>
      <c r="I71" s="98">
        <v>0</v>
      </c>
      <c r="J71" s="98">
        <v>0</v>
      </c>
      <c r="K71" s="98">
        <v>3676000000</v>
      </c>
      <c r="L71" s="98">
        <v>0</v>
      </c>
      <c r="M71" s="98">
        <v>3676000000</v>
      </c>
      <c r="N71" s="98">
        <v>0</v>
      </c>
      <c r="O71" s="98">
        <v>0</v>
      </c>
      <c r="P71" s="98">
        <v>0</v>
      </c>
      <c r="Q71" s="98">
        <v>0</v>
      </c>
      <c r="R71" s="98">
        <v>0</v>
      </c>
      <c r="S71" s="98">
        <v>0</v>
      </c>
      <c r="T71" s="98">
        <v>0</v>
      </c>
      <c r="U71" s="98">
        <v>0</v>
      </c>
      <c r="V71" s="98">
        <v>0</v>
      </c>
      <c r="W71" s="98">
        <v>0</v>
      </c>
      <c r="X71" s="98">
        <v>0</v>
      </c>
      <c r="Y71" s="98">
        <v>0</v>
      </c>
      <c r="Z71" s="99">
        <v>0</v>
      </c>
      <c r="AA71" s="72"/>
      <c r="AB71" s="72"/>
      <c r="AC71" s="86" t="s">
        <v>174</v>
      </c>
      <c r="AD71" s="69" t="b">
        <f t="shared" si="1"/>
        <v>1</v>
      </c>
    </row>
    <row r="72" spans="1:31" ht="19.899999999999999" customHeight="1" x14ac:dyDescent="0.25">
      <c r="A72" s="120" t="s">
        <v>232</v>
      </c>
      <c r="B72" s="121" t="s">
        <v>85</v>
      </c>
      <c r="C72" s="106" t="s">
        <v>52</v>
      </c>
      <c r="D72" s="106" t="s">
        <v>221</v>
      </c>
      <c r="E72" s="116" t="s">
        <v>222</v>
      </c>
      <c r="F72" s="97">
        <v>1500000000</v>
      </c>
      <c r="G72" s="98">
        <v>0</v>
      </c>
      <c r="H72" s="98">
        <v>0</v>
      </c>
      <c r="I72" s="98">
        <v>0</v>
      </c>
      <c r="J72" s="98">
        <v>0</v>
      </c>
      <c r="K72" s="98">
        <v>1500000000</v>
      </c>
      <c r="L72" s="98">
        <v>1500000000</v>
      </c>
      <c r="M72" s="98">
        <v>0</v>
      </c>
      <c r="N72" s="98">
        <v>0</v>
      </c>
      <c r="O72" s="98">
        <v>0</v>
      </c>
      <c r="P72" s="98">
        <v>0</v>
      </c>
      <c r="Q72" s="98">
        <v>0</v>
      </c>
      <c r="R72" s="98">
        <v>0</v>
      </c>
      <c r="S72" s="98">
        <v>0</v>
      </c>
      <c r="T72" s="98">
        <v>0</v>
      </c>
      <c r="U72" s="98">
        <v>0</v>
      </c>
      <c r="V72" s="98">
        <v>0</v>
      </c>
      <c r="W72" s="98">
        <v>0</v>
      </c>
      <c r="X72" s="98">
        <v>0</v>
      </c>
      <c r="Y72" s="98">
        <v>0</v>
      </c>
      <c r="Z72" s="99">
        <v>0</v>
      </c>
      <c r="AA72" s="72"/>
      <c r="AB72" s="72"/>
      <c r="AC72" s="86" t="s">
        <v>232</v>
      </c>
      <c r="AD72" s="69" t="b">
        <f t="shared" si="1"/>
        <v>1</v>
      </c>
    </row>
    <row r="73" spans="1:31" ht="19.899999999999999" customHeight="1" x14ac:dyDescent="0.25">
      <c r="A73" s="120" t="s">
        <v>233</v>
      </c>
      <c r="B73" s="121" t="s">
        <v>239</v>
      </c>
      <c r="C73" s="106" t="s">
        <v>52</v>
      </c>
      <c r="D73" s="106" t="s">
        <v>221</v>
      </c>
      <c r="E73" s="116" t="s">
        <v>222</v>
      </c>
      <c r="F73" s="97">
        <v>626376243</v>
      </c>
      <c r="G73" s="98">
        <v>0</v>
      </c>
      <c r="H73" s="98">
        <v>0</v>
      </c>
      <c r="I73" s="98">
        <v>0</v>
      </c>
      <c r="J73" s="98">
        <v>0</v>
      </c>
      <c r="K73" s="98">
        <v>626376243</v>
      </c>
      <c r="L73" s="98">
        <v>0</v>
      </c>
      <c r="M73" s="98">
        <v>626376243</v>
      </c>
      <c r="N73" s="98">
        <v>0</v>
      </c>
      <c r="O73" s="98">
        <v>0</v>
      </c>
      <c r="P73" s="98">
        <v>0</v>
      </c>
      <c r="Q73" s="98">
        <v>0</v>
      </c>
      <c r="R73" s="98">
        <v>0</v>
      </c>
      <c r="S73" s="98">
        <v>0</v>
      </c>
      <c r="T73" s="98">
        <v>0</v>
      </c>
      <c r="U73" s="98">
        <v>0</v>
      </c>
      <c r="V73" s="98">
        <v>0</v>
      </c>
      <c r="W73" s="98">
        <v>0</v>
      </c>
      <c r="X73" s="98">
        <v>0</v>
      </c>
      <c r="Y73" s="98">
        <v>0</v>
      </c>
      <c r="Z73" s="99">
        <v>0</v>
      </c>
      <c r="AA73" s="72"/>
      <c r="AB73" s="72"/>
      <c r="AC73" s="86" t="s">
        <v>233</v>
      </c>
      <c r="AD73" s="69" t="b">
        <f t="shared" si="1"/>
        <v>1</v>
      </c>
    </row>
    <row r="74" spans="1:31" ht="19.899999999999999" customHeight="1" x14ac:dyDescent="0.25">
      <c r="A74" s="120" t="s">
        <v>234</v>
      </c>
      <c r="B74" s="121" t="s">
        <v>240</v>
      </c>
      <c r="C74" s="106" t="s">
        <v>52</v>
      </c>
      <c r="D74" s="106" t="s">
        <v>221</v>
      </c>
      <c r="E74" s="116" t="s">
        <v>222</v>
      </c>
      <c r="F74" s="97">
        <v>873623757</v>
      </c>
      <c r="G74" s="98">
        <v>0</v>
      </c>
      <c r="H74" s="98">
        <v>0</v>
      </c>
      <c r="I74" s="98">
        <v>0</v>
      </c>
      <c r="J74" s="98">
        <v>0</v>
      </c>
      <c r="K74" s="98">
        <v>873623757</v>
      </c>
      <c r="L74" s="98">
        <v>0</v>
      </c>
      <c r="M74" s="98">
        <v>873623757</v>
      </c>
      <c r="N74" s="98">
        <v>0</v>
      </c>
      <c r="O74" s="98">
        <v>0</v>
      </c>
      <c r="P74" s="98">
        <v>0</v>
      </c>
      <c r="Q74" s="98">
        <v>0</v>
      </c>
      <c r="R74" s="98">
        <v>0</v>
      </c>
      <c r="S74" s="98">
        <v>0</v>
      </c>
      <c r="T74" s="98">
        <v>0</v>
      </c>
      <c r="U74" s="98">
        <v>0</v>
      </c>
      <c r="V74" s="98">
        <v>0</v>
      </c>
      <c r="W74" s="98">
        <v>0</v>
      </c>
      <c r="X74" s="98">
        <v>0</v>
      </c>
      <c r="Y74" s="98">
        <v>0</v>
      </c>
      <c r="Z74" s="99">
        <v>0</v>
      </c>
      <c r="AA74" s="72"/>
      <c r="AB74" s="72"/>
      <c r="AC74" s="86" t="s">
        <v>234</v>
      </c>
      <c r="AD74" s="69" t="b">
        <f t="shared" si="1"/>
        <v>1</v>
      </c>
    </row>
    <row r="75" spans="1:31" ht="19.899999999999999" customHeight="1" x14ac:dyDescent="0.25">
      <c r="A75" s="107" t="s">
        <v>170</v>
      </c>
      <c r="B75" s="108" t="s">
        <v>85</v>
      </c>
      <c r="C75" s="106" t="s">
        <v>195</v>
      </c>
      <c r="D75" s="106" t="s">
        <v>221</v>
      </c>
      <c r="E75" s="116" t="s">
        <v>222</v>
      </c>
      <c r="F75" s="97">
        <v>14988387958</v>
      </c>
      <c r="G75" s="98">
        <v>0</v>
      </c>
      <c r="H75" s="98">
        <v>0</v>
      </c>
      <c r="I75" s="98">
        <v>0</v>
      </c>
      <c r="J75" s="98">
        <v>0</v>
      </c>
      <c r="K75" s="98">
        <v>14988387958</v>
      </c>
      <c r="L75" s="98">
        <v>14988387958</v>
      </c>
      <c r="M75" s="98">
        <v>0</v>
      </c>
      <c r="N75" s="98">
        <v>0</v>
      </c>
      <c r="O75" s="98">
        <v>0</v>
      </c>
      <c r="P75" s="98">
        <v>0</v>
      </c>
      <c r="Q75" s="98">
        <v>0</v>
      </c>
      <c r="R75" s="98">
        <v>0</v>
      </c>
      <c r="S75" s="98">
        <v>0</v>
      </c>
      <c r="T75" s="98">
        <v>0</v>
      </c>
      <c r="U75" s="98">
        <v>0</v>
      </c>
      <c r="V75" s="98">
        <v>0</v>
      </c>
      <c r="W75" s="98">
        <v>0</v>
      </c>
      <c r="X75" s="98">
        <v>0</v>
      </c>
      <c r="Y75" s="98">
        <v>0</v>
      </c>
      <c r="Z75" s="99">
        <v>0</v>
      </c>
      <c r="AA75" s="72"/>
      <c r="AB75" s="72"/>
      <c r="AC75" s="86" t="s">
        <v>170</v>
      </c>
      <c r="AD75" s="69" t="b">
        <f t="shared" si="1"/>
        <v>1</v>
      </c>
    </row>
    <row r="76" spans="1:31" s="134" customFormat="1" ht="19.899999999999999" customHeight="1" x14ac:dyDescent="0.25">
      <c r="A76" s="127" t="s">
        <v>243</v>
      </c>
      <c r="B76" s="128" t="s">
        <v>58</v>
      </c>
      <c r="C76" s="128" t="s">
        <v>195</v>
      </c>
      <c r="D76" s="128" t="s">
        <v>221</v>
      </c>
      <c r="E76" s="129" t="s">
        <v>222</v>
      </c>
      <c r="F76" s="130">
        <v>14988387958</v>
      </c>
      <c r="G76" s="131">
        <v>1424023594.8</v>
      </c>
      <c r="H76" s="131">
        <v>1424023594.8</v>
      </c>
      <c r="I76" s="131">
        <v>0</v>
      </c>
      <c r="J76" s="131">
        <v>0</v>
      </c>
      <c r="K76" s="131">
        <v>14988387958</v>
      </c>
      <c r="L76" s="131">
        <v>0</v>
      </c>
      <c r="M76" s="131">
        <v>14988387958</v>
      </c>
      <c r="N76" s="131">
        <v>0</v>
      </c>
      <c r="O76" s="131">
        <v>0</v>
      </c>
      <c r="P76" s="131">
        <v>0</v>
      </c>
      <c r="Q76" s="131">
        <v>0</v>
      </c>
      <c r="R76" s="131">
        <v>0</v>
      </c>
      <c r="S76" s="131">
        <v>0</v>
      </c>
      <c r="T76" s="131">
        <v>0</v>
      </c>
      <c r="U76" s="131">
        <v>0</v>
      </c>
      <c r="V76" s="131">
        <v>0</v>
      </c>
      <c r="W76" s="131">
        <v>0</v>
      </c>
      <c r="X76" s="131">
        <v>0</v>
      </c>
      <c r="Y76" s="131">
        <v>0</v>
      </c>
      <c r="Z76" s="132">
        <v>0</v>
      </c>
      <c r="AA76" s="133"/>
      <c r="AB76" s="133"/>
      <c r="AC76" s="127" t="s">
        <v>243</v>
      </c>
      <c r="AD76" s="134" t="b">
        <f t="shared" si="1"/>
        <v>1</v>
      </c>
      <c r="AE76" s="137" t="s">
        <v>245</v>
      </c>
    </row>
    <row r="77" spans="1:31" ht="19.899999999999999" customHeight="1" x14ac:dyDescent="0.25">
      <c r="A77" s="92" t="s">
        <v>178</v>
      </c>
      <c r="B77" s="106" t="s">
        <v>87</v>
      </c>
      <c r="C77" s="106" t="s">
        <v>52</v>
      </c>
      <c r="D77" s="106" t="s">
        <v>221</v>
      </c>
      <c r="E77" s="116" t="s">
        <v>222</v>
      </c>
      <c r="F77" s="97">
        <v>1500000000</v>
      </c>
      <c r="G77" s="98">
        <v>0</v>
      </c>
      <c r="H77" s="98">
        <v>0</v>
      </c>
      <c r="I77" s="98">
        <v>0</v>
      </c>
      <c r="J77" s="98">
        <v>0</v>
      </c>
      <c r="K77" s="98">
        <v>1500000000</v>
      </c>
      <c r="L77" s="98">
        <v>1500000000</v>
      </c>
      <c r="M77" s="98">
        <v>0</v>
      </c>
      <c r="N77" s="98">
        <v>0</v>
      </c>
      <c r="O77" s="98">
        <v>0</v>
      </c>
      <c r="P77" s="98">
        <v>0</v>
      </c>
      <c r="Q77" s="98">
        <v>0</v>
      </c>
      <c r="R77" s="98">
        <v>0</v>
      </c>
      <c r="S77" s="98">
        <v>0</v>
      </c>
      <c r="T77" s="98">
        <v>0</v>
      </c>
      <c r="U77" s="98">
        <v>0</v>
      </c>
      <c r="V77" s="98">
        <v>0</v>
      </c>
      <c r="W77" s="98">
        <v>0</v>
      </c>
      <c r="X77" s="98">
        <v>0</v>
      </c>
      <c r="Y77" s="98">
        <v>0</v>
      </c>
      <c r="Z77" s="99">
        <v>0</v>
      </c>
      <c r="AC77" s="86" t="s">
        <v>178</v>
      </c>
      <c r="AD77" s="69" t="b">
        <f t="shared" si="1"/>
        <v>1</v>
      </c>
    </row>
    <row r="78" spans="1:31" ht="19.899999999999999" customHeight="1" x14ac:dyDescent="0.25">
      <c r="A78" s="71" t="s">
        <v>179</v>
      </c>
      <c r="B78" s="106" t="s">
        <v>59</v>
      </c>
      <c r="C78" s="106" t="s">
        <v>52</v>
      </c>
      <c r="D78" s="106" t="s">
        <v>221</v>
      </c>
      <c r="E78" s="116" t="s">
        <v>222</v>
      </c>
      <c r="F78" s="97">
        <v>20000000</v>
      </c>
      <c r="G78" s="98">
        <v>0</v>
      </c>
      <c r="H78" s="98">
        <v>0</v>
      </c>
      <c r="I78" s="98">
        <v>0</v>
      </c>
      <c r="J78" s="98">
        <v>0</v>
      </c>
      <c r="K78" s="98">
        <v>20000000</v>
      </c>
      <c r="L78" s="98">
        <v>0</v>
      </c>
      <c r="M78" s="98">
        <v>20000000</v>
      </c>
      <c r="N78" s="98">
        <v>0</v>
      </c>
      <c r="O78" s="98">
        <v>0</v>
      </c>
      <c r="P78" s="98">
        <v>0</v>
      </c>
      <c r="Q78" s="98">
        <v>0</v>
      </c>
      <c r="R78" s="98">
        <v>0</v>
      </c>
      <c r="S78" s="98">
        <v>0</v>
      </c>
      <c r="T78" s="98">
        <v>0</v>
      </c>
      <c r="U78" s="98">
        <v>0</v>
      </c>
      <c r="V78" s="98">
        <v>0</v>
      </c>
      <c r="W78" s="98">
        <v>0</v>
      </c>
      <c r="X78" s="98">
        <v>0</v>
      </c>
      <c r="Y78" s="98">
        <v>0</v>
      </c>
      <c r="Z78" s="99">
        <v>0</v>
      </c>
      <c r="AC78" s="86" t="s">
        <v>179</v>
      </c>
      <c r="AD78" s="69" t="b">
        <f t="shared" si="1"/>
        <v>1</v>
      </c>
    </row>
    <row r="79" spans="1:31" ht="19.899999999999999" customHeight="1" thickBot="1" x14ac:dyDescent="0.3">
      <c r="A79" s="71" t="s">
        <v>180</v>
      </c>
      <c r="B79" s="106" t="s">
        <v>60</v>
      </c>
      <c r="C79" s="106" t="s">
        <v>52</v>
      </c>
      <c r="D79" s="106" t="s">
        <v>221</v>
      </c>
      <c r="E79" s="116" t="s">
        <v>222</v>
      </c>
      <c r="F79" s="103">
        <v>1480000000</v>
      </c>
      <c r="G79" s="104">
        <v>0</v>
      </c>
      <c r="H79" s="104">
        <v>0</v>
      </c>
      <c r="I79" s="104">
        <v>0</v>
      </c>
      <c r="J79" s="104">
        <v>0</v>
      </c>
      <c r="K79" s="104">
        <v>1480000000</v>
      </c>
      <c r="L79" s="104">
        <v>0</v>
      </c>
      <c r="M79" s="104">
        <v>1480000000</v>
      </c>
      <c r="N79" s="104">
        <v>0</v>
      </c>
      <c r="O79" s="104">
        <v>0</v>
      </c>
      <c r="P79" s="104">
        <v>0</v>
      </c>
      <c r="Q79" s="104">
        <v>0</v>
      </c>
      <c r="R79" s="104">
        <v>0</v>
      </c>
      <c r="S79" s="104">
        <v>0</v>
      </c>
      <c r="T79" s="104">
        <v>0</v>
      </c>
      <c r="U79" s="104">
        <v>0</v>
      </c>
      <c r="V79" s="104">
        <v>0</v>
      </c>
      <c r="W79" s="104">
        <v>0</v>
      </c>
      <c r="X79" s="104">
        <v>0</v>
      </c>
      <c r="Y79" s="104">
        <v>0</v>
      </c>
      <c r="Z79" s="105">
        <v>0</v>
      </c>
      <c r="AC79" s="86" t="s">
        <v>180</v>
      </c>
      <c r="AD79" s="69" t="b">
        <f t="shared" si="1"/>
        <v>1</v>
      </c>
    </row>
    <row r="80" spans="1:31" ht="19.899999999999999" customHeight="1" x14ac:dyDescent="0.25">
      <c r="AC80" s="69"/>
    </row>
    <row r="81" spans="2:29" ht="19.899999999999999" customHeight="1" x14ac:dyDescent="0.25">
      <c r="K81" s="83"/>
      <c r="AC81" s="69"/>
    </row>
    <row r="82" spans="2:29" ht="19.899999999999999" customHeight="1" x14ac:dyDescent="0.25">
      <c r="AC82" s="69"/>
    </row>
    <row r="83" spans="2:29" ht="19.899999999999999" customHeight="1" thickBot="1" x14ac:dyDescent="0.3">
      <c r="AC83" s="69"/>
    </row>
    <row r="84" spans="2:29" ht="19.899999999999999" customHeight="1" thickBot="1" x14ac:dyDescent="0.3">
      <c r="B84" s="156" t="s">
        <v>228</v>
      </c>
      <c r="C84" s="157"/>
      <c r="D84" s="158"/>
      <c r="AC84" s="69"/>
    </row>
    <row r="85" spans="2:29" ht="19.899999999999999" customHeight="1" x14ac:dyDescent="0.25">
      <c r="B85" s="152" t="s">
        <v>226</v>
      </c>
      <c r="C85" s="153"/>
      <c r="D85" s="118">
        <f>COUNTIF(D2:D82,"Nación")</f>
        <v>78</v>
      </c>
      <c r="AC85" s="69"/>
    </row>
    <row r="86" spans="2:29" ht="19.899999999999999" customHeight="1" thickBot="1" x14ac:dyDescent="0.3">
      <c r="B86" s="154" t="s">
        <v>227</v>
      </c>
      <c r="C86" s="155"/>
      <c r="D86" s="119">
        <v>78</v>
      </c>
      <c r="AC86" s="69"/>
    </row>
    <row r="87" spans="2:29" ht="19.899999999999999" customHeight="1" thickBot="1" x14ac:dyDescent="0.3">
      <c r="B87" s="156" t="s">
        <v>194</v>
      </c>
      <c r="C87" s="157"/>
      <c r="D87" s="73" t="b">
        <f>D85=D86</f>
        <v>1</v>
      </c>
      <c r="AC87" s="69"/>
    </row>
    <row r="88" spans="2:29" ht="19.899999999999999" customHeight="1" x14ac:dyDescent="0.25">
      <c r="AC88" s="69"/>
    </row>
    <row r="89" spans="2:29" ht="19.899999999999999" customHeight="1" x14ac:dyDescent="0.25">
      <c r="B89" s="70"/>
      <c r="AC89" s="69"/>
    </row>
    <row r="90" spans="2:29" ht="19.899999999999999" customHeight="1" x14ac:dyDescent="0.25">
      <c r="AC90" s="69"/>
    </row>
    <row r="91" spans="2:29" ht="19.899999999999999" customHeight="1" x14ac:dyDescent="0.25">
      <c r="AC91" s="69"/>
    </row>
    <row r="92" spans="2:29" ht="19.899999999999999" customHeight="1" x14ac:dyDescent="0.25">
      <c r="AC92" s="69"/>
    </row>
    <row r="93" spans="2:29" ht="19.899999999999999" customHeight="1" x14ac:dyDescent="0.25">
      <c r="AC93" s="69"/>
    </row>
    <row r="94" spans="2:29" ht="19.899999999999999" customHeight="1" x14ac:dyDescent="0.25">
      <c r="AC94" s="69"/>
    </row>
    <row r="95" spans="2:29" ht="19.899999999999999" customHeight="1" x14ac:dyDescent="0.25">
      <c r="AC95" s="69"/>
    </row>
    <row r="96" spans="2:29" ht="19.899999999999999" customHeight="1" x14ac:dyDescent="0.25">
      <c r="AC96" s="69"/>
    </row>
    <row r="97" spans="29:29" ht="19.899999999999999" customHeight="1" x14ac:dyDescent="0.25">
      <c r="AC97" s="69"/>
    </row>
  </sheetData>
  <autoFilter ref="A1:AD79" xr:uid="{53FF70EA-0E3A-411A-81C3-43D3E093863F}"/>
  <mergeCells count="4">
    <mergeCell ref="B85:C85"/>
    <mergeCell ref="B86:C86"/>
    <mergeCell ref="B87:C87"/>
    <mergeCell ref="B84:D84"/>
  </mergeCells>
  <conditionalFormatting sqref="D87">
    <cfRule type="cellIs" dxfId="2" priority="3" operator="equal">
      <formula>TRUE</formula>
    </cfRule>
  </conditionalFormatting>
  <conditionalFormatting sqref="AD2:AD79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2026-03-02T15:28:15Z</dcterms:modified>
</cp:coreProperties>
</file>