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 VA 14-04-2026/DSCI 2026/Ejecucion presupuestal pagina web ART 2026/"/>
    </mc:Choice>
  </mc:AlternateContent>
  <xr:revisionPtr revIDLastSave="20" documentId="8_{9448E402-20BA-4F59-92B4-4746B27E253E}" xr6:coauthVersionLast="47" xr6:coauthVersionMax="47" xr10:uidLastSave="{54C0C82A-1485-4594-AC8F-18C5D060B852}"/>
  <bookViews>
    <workbookView xWindow="-28920" yWindow="-3870" windowWidth="29040" windowHeight="15720" xr2:uid="{D897261C-BC7B-4E03-BA19-8D1B2B4AF7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5" i="1"/>
  <c r="C44" i="1"/>
  <c r="I5" i="1"/>
  <c r="I44" i="1"/>
  <c r="I27" i="1"/>
  <c r="I46" i="1"/>
  <c r="I45" i="1" s="1"/>
  <c r="I41" i="1"/>
  <c r="I40" i="1"/>
  <c r="I10" i="1"/>
  <c r="I11" i="1"/>
  <c r="I12" i="1"/>
  <c r="I13" i="1"/>
  <c r="I9" i="1"/>
  <c r="I16" i="1"/>
  <c r="I17" i="1"/>
  <c r="I18" i="1"/>
  <c r="I19" i="1"/>
  <c r="I20" i="1"/>
  <c r="I21" i="1"/>
  <c r="I15" i="1"/>
  <c r="I24" i="1"/>
  <c r="I25" i="1"/>
  <c r="I26" i="1"/>
  <c r="I23" i="1"/>
  <c r="I33" i="1"/>
  <c r="I34" i="1"/>
  <c r="I35" i="1"/>
  <c r="I36" i="1"/>
  <c r="I37" i="1"/>
  <c r="I32" i="1"/>
  <c r="I30" i="1"/>
  <c r="I29" i="1"/>
  <c r="I28" i="1"/>
  <c r="I31" i="1"/>
  <c r="C45" i="1"/>
  <c r="C46" i="1"/>
  <c r="I48" i="1"/>
  <c r="I47" i="1"/>
  <c r="I43" i="1"/>
  <c r="I42" i="1"/>
  <c r="I39" i="1"/>
  <c r="I38" i="1" s="1"/>
  <c r="C39" i="1"/>
  <c r="C38" i="1" s="1"/>
  <c r="H27" i="1"/>
  <c r="G27" i="1"/>
  <c r="F27" i="1"/>
  <c r="E27" i="1"/>
  <c r="D27" i="1"/>
  <c r="I22" i="1"/>
  <c r="H22" i="1"/>
  <c r="G22" i="1"/>
  <c r="E22" i="1"/>
  <c r="D22" i="1"/>
  <c r="C22" i="1"/>
  <c r="H14" i="1"/>
  <c r="G14" i="1"/>
  <c r="F14" i="1"/>
  <c r="F7" i="1" s="1"/>
  <c r="E14" i="1"/>
  <c r="D14" i="1"/>
  <c r="C14" i="1"/>
  <c r="H8" i="1"/>
  <c r="G8" i="1"/>
  <c r="E8" i="1"/>
  <c r="E7" i="1" s="1"/>
  <c r="D8" i="1"/>
  <c r="C8" i="1"/>
  <c r="D7" i="1" l="1"/>
  <c r="H7" i="1"/>
  <c r="H6" i="1" s="1"/>
  <c r="G7" i="1"/>
  <c r="G5" i="1" s="1"/>
  <c r="F5" i="1"/>
  <c r="I8" i="1"/>
  <c r="D6" i="1"/>
  <c r="D5" i="1"/>
  <c r="H5" i="1"/>
  <c r="F6" i="1"/>
  <c r="I14" i="1"/>
  <c r="C7" i="1"/>
  <c r="E5" i="1"/>
  <c r="E6" i="1"/>
  <c r="G6" i="1" l="1"/>
  <c r="I7" i="1"/>
  <c r="I6" i="1" s="1"/>
</calcChain>
</file>

<file path=xl/sharedStrings.xml><?xml version="1.0" encoding="utf-8"?>
<sst xmlns="http://schemas.openxmlformats.org/spreadsheetml/2006/main" count="97" uniqueCount="97">
  <si>
    <t/>
  </si>
  <si>
    <t>UEJ: 02-14-02 DIRECCION DE SUSTITUCION DE CULTIVOS DE USO ILICITO - GESTIÓN GENERAL</t>
  </si>
  <si>
    <t>RUBRO</t>
  </si>
  <si>
    <t>CONCEPTO</t>
  </si>
  <si>
    <t>APROPIACIÓN INICIAL</t>
  </si>
  <si>
    <t>ADICIONES</t>
  </si>
  <si>
    <t>REDUCCIONES</t>
  </si>
  <si>
    <t>BLOQUEOS</t>
  </si>
  <si>
    <t>CRÉDITO</t>
  </si>
  <si>
    <t>CONTRACRÉDITO</t>
  </si>
  <si>
    <t>APROPIACIÓN VIGENTE</t>
  </si>
  <si>
    <t>A - GASTOS DE FUNCIONAMIENTO</t>
  </si>
  <si>
    <t>A-01</t>
  </si>
  <si>
    <t>GASTOS DE PERSONAL</t>
  </si>
  <si>
    <t>A-01-01-01</t>
  </si>
  <si>
    <t>SALARIO</t>
  </si>
  <si>
    <t>A-01-01-01-001-001</t>
  </si>
  <si>
    <t>SUELDO BÁSICO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</si>
  <si>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</si>
  <si>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</si>
  <si>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</si>
  <si>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</si>
  <si>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</si>
  <si>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</si>
  <si>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</si>
  <si>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</si>
  <si>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</si>
  <si>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</si>
  <si>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</si>
  <si>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</si>
  <si>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</si>
  <si>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</si>
  <si>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</si>
  <si>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</si>
  <si>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</si>
  <si>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</si>
  <si>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</si>
  <si>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</si>
  <si>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</si>
  <si>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</si>
  <si>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</si>
  <si>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</si>
  <si>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</si>
  <si>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</si>
  <si>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</si>
  <si>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</si>
  <si>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A-01-01-03-001-003</t>
  </si>
  <si>
    <t>BONIFICACIÓN ESPECIAL DE RECREACIÓN</t>
  </si>
  <si>
    <t>A-01-01-03-002</t>
  </si>
  <si>
    <t>PRIMA TÉCNICA NO SALARIAL</t>
  </si>
  <si>
    <t>A-02</t>
  </si>
  <si>
    <t>ADQUISICIÓN DE BIENES  Y SERVICIOS</t>
  </si>
  <si>
    <t>A-02-02-01-004-007</t>
  </si>
  <si>
    <t>EQUIPO Y APARATOS DE RADIO, TELEVISIÓN Y COMUNICACIONES</t>
  </si>
  <si>
    <t>A-02-02-02-006-004</t>
  </si>
  <si>
    <t>SERVICIOS DE TRANSPORTE DE PASAJEROS</t>
  </si>
  <si>
    <t>A-02-02-02-007-001</t>
  </si>
  <si>
    <t>SERVICIOS FINANCIEROS Y SERVICIOS CONEXOS</t>
  </si>
  <si>
    <t>A-02-02-02-008-002</t>
  </si>
  <si>
    <t>SERVICIOS JURÍDICOS Y CONTABLES</t>
  </si>
  <si>
    <t>A-02-02-02-006-008</t>
  </si>
  <si>
    <t>SERVICIOS POSTALES Y DE MENSAJERÍA</t>
  </si>
  <si>
    <t>A-02-02-02-008-003</t>
  </si>
  <si>
    <t>SERVICIOS PROFESIONALES, CIENTÍFICOS Y TÉCNICOS (EXCEPTO LOS SERVICIOS DE INVESTIGACION, URBANISMO, JURÍDICOS Y DE CONTABILIDAD)</t>
  </si>
  <si>
    <t>A-02-02-02-010</t>
  </si>
  <si>
    <t>VIÁTICOS DE LOS FUNCIONARIOS EN COMISIÓN</t>
  </si>
  <si>
    <t>A-03</t>
  </si>
  <si>
    <t>TRANSFERENCIAS CORRIENTES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</si>
  <si>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</si>
  <si>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</si>
  <si>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</si>
  <si>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</si>
  <si>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</si>
  <si>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</si>
  <si>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A-08</t>
  </si>
  <si>
    <t>GASTOS POR TRIBUTOS, MULTAS, SANCIONES E INTERESES DE MORA</t>
  </si>
  <si>
    <t>A-08-04-01</t>
  </si>
  <si>
    <t>CUOTA DE FISCALIZACIÓN Y AUDITAJE</t>
  </si>
  <si>
    <t>C - GASTOS DE INVERSIÓN</t>
  </si>
  <si>
    <t>C-0212</t>
  </si>
  <si>
    <t>RENOVACIÓN TERRITORIAL PARA EL DESARROLLO INTEGRAL DE LAS ZONAS RURALES AFECTADAS POR EL CONFLICTO ARMADO</t>
  </si>
  <si>
    <t>ADQUIS. DE BYS - SERVICIO DE ASISTENCIA TÉCNICA - IMPLEMENTACIÓN DE PROYECTOS DE RECONVERSIÓN PRODUCTIVA PARA EL TRÁNSITO A ECONOMÍAS LÍCITAS EN TERRITORIOS CON PRESENCIA DE CULTIVOS DE COCA, AMAPOLA O MARIHUANA A NIVEL NACIONAL</t>
  </si>
  <si>
    <t>ADQUIS. DE BYS - SERVICIO DE APOYO FINANCIERO PARA EL ACCESO A ACTIVOS PRODUCTIVOS - IMPLEMENTACIÓN DE PROYECTOS DE RECONVERSIÓN PRODUCTIVA PARA EL TRÁNSITO A ECONOMÍAS LÍCITAS EN TERRITORIOS CON PRESENCIA DE CULTIVOS DE COCA, AMAPOLA O MARIHUANA A N</t>
  </si>
  <si>
    <t>VIGENCIA FISCAL: 2026</t>
  </si>
  <si>
    <t>TOTAL PRESUPUESTO 2026</t>
  </si>
  <si>
    <t>A-01-01-03-001-002</t>
  </si>
  <si>
    <t>INDEMNIZACIÓN POR VACACIONES</t>
  </si>
  <si>
    <t>PRODUCTOS DE LA PROPIEDAD INTELECTUAL</t>
  </si>
  <si>
    <t>DOTACIÓN (PRENDAS DE VESTIR Y CALZADO)</t>
  </si>
  <si>
    <t>SERVICIOS DE SOPORTE</t>
  </si>
  <si>
    <t>A-02-01-01-006-002</t>
  </si>
  <si>
    <t>A-02-02-01-002-008</t>
  </si>
  <si>
    <t>A-02-02-02-008-005</t>
  </si>
  <si>
    <t>C-0212-1000-2-20114D-0212031-02</t>
  </si>
  <si>
    <t>C-0212-1000-2-20114D-0212027-02</t>
  </si>
  <si>
    <t>C-0212-1000-2-20114D</t>
  </si>
  <si>
    <t>2. SEGURIDAD HUMANA Y JUSTICIA SOCIAL / D. ESTRATEGIA DE POLÍTICA EXTERIOR PARA EL CAMBIO DEL PARADIGMA DEL FENÓMENO DE LAS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</si>
</sst>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sz val="8"/>
      <color rgb="FF000000"/>
      <name val="Times New Roman"/>
    </font>
    <font>
      <b/>
      <sz val="1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sz val="1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43" fontId="3" fillId="3" borderId="2" xfId="1" applyFont="1" applyFill="1" applyBorder="1" applyAlignment="1">
      <alignment vertical="center" wrapText="1" readingOrder="1"/>
    </xf>
    <xf numFmtId="43" fontId="4" fillId="3" borderId="2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43" fontId="4" fillId="3" borderId="0" xfId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43" fontId="5" fillId="4" borderId="6" xfId="1" applyFont="1" applyFill="1" applyBorder="1" applyAlignment="1">
      <alignment horizontal="center" vertical="center" wrapText="1" readingOrder="1"/>
    </xf>
    <xf numFmtId="43" fontId="6" fillId="5" borderId="6" xfId="1" applyFont="1" applyFill="1" applyBorder="1" applyAlignment="1">
      <alignment horizontal="center" vertical="center"/>
    </xf>
    <xf numFmtId="43" fontId="6" fillId="5" borderId="6" xfId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44" fontId="8" fillId="6" borderId="6" xfId="2" applyFont="1" applyFill="1" applyBorder="1" applyAlignment="1">
      <alignment vertical="center" wrapText="1" readingOrder="1"/>
    </xf>
    <xf numFmtId="0" fontId="9" fillId="5" borderId="6" xfId="0" applyFont="1" applyFill="1" applyBorder="1" applyAlignment="1">
      <alignment horizontal="left" vertical="center" wrapText="1" readingOrder="1"/>
    </xf>
    <xf numFmtId="44" fontId="9" fillId="5" borderId="6" xfId="2" applyFont="1" applyFill="1" applyBorder="1" applyAlignment="1">
      <alignment horizontal="left" vertical="center" wrapText="1" readingOrder="1"/>
    </xf>
    <xf numFmtId="44" fontId="9" fillId="7" borderId="6" xfId="2" applyFont="1" applyFill="1" applyBorder="1" applyAlignment="1">
      <alignment horizontal="left" vertical="center" wrapText="1" readingOrder="1"/>
    </xf>
    <xf numFmtId="0" fontId="9" fillId="7" borderId="6" xfId="0" applyFont="1" applyFill="1" applyBorder="1" applyAlignment="1">
      <alignment horizontal="left" vertical="center" wrapText="1" readingOrder="1"/>
    </xf>
    <xf numFmtId="44" fontId="9" fillId="7" borderId="6" xfId="2" applyFont="1" applyFill="1" applyBorder="1" applyAlignment="1">
      <alignment horizontal="right" vertical="center" wrapText="1" readingOrder="1"/>
    </xf>
    <xf numFmtId="0" fontId="10" fillId="0" borderId="6" xfId="0" applyFont="1" applyBorder="1" applyAlignment="1">
      <alignment horizontal="left" vertical="center" readingOrder="1"/>
    </xf>
    <xf numFmtId="0" fontId="9" fillId="0" borderId="6" xfId="0" applyFont="1" applyBorder="1" applyAlignment="1">
      <alignment vertical="center" wrapText="1" readingOrder="1"/>
    </xf>
    <xf numFmtId="164" fontId="11" fillId="3" borderId="6" xfId="0" applyNumberFormat="1" applyFont="1" applyFill="1" applyBorder="1" applyAlignment="1">
      <alignment horizontal="right" vertical="center" wrapText="1" readingOrder="1"/>
    </xf>
    <xf numFmtId="44" fontId="12" fillId="0" borderId="6" xfId="2" applyFont="1" applyBorder="1" applyAlignment="1">
      <alignment horizontal="right" vertical="center" wrapText="1" readingOrder="1"/>
    </xf>
    <xf numFmtId="44" fontId="13" fillId="0" borderId="6" xfId="2" applyFont="1" applyBorder="1"/>
    <xf numFmtId="0" fontId="14" fillId="0" borderId="0" xfId="0" applyFont="1"/>
    <xf numFmtId="44" fontId="14" fillId="0" borderId="0" xfId="2" applyFont="1"/>
    <xf numFmtId="44" fontId="15" fillId="7" borderId="6" xfId="2" applyFont="1" applyFill="1" applyBorder="1" applyAlignment="1">
      <alignment horizontal="left" vertical="center" wrapText="1" readingOrder="1"/>
    </xf>
    <xf numFmtId="44" fontId="15" fillId="7" borderId="6" xfId="2" applyFont="1" applyFill="1" applyBorder="1" applyAlignment="1">
      <alignment horizontal="right" vertical="center" wrapText="1" readingOrder="1"/>
    </xf>
    <xf numFmtId="164" fontId="15" fillId="7" borderId="6" xfId="2" applyNumberFormat="1" applyFont="1" applyFill="1" applyBorder="1" applyAlignment="1">
      <alignment horizontal="right" vertical="center" wrapText="1" readingOrder="1"/>
    </xf>
    <xf numFmtId="164" fontId="12" fillId="0" borderId="6" xfId="0" applyNumberFormat="1" applyFont="1" applyBorder="1" applyAlignment="1">
      <alignment horizontal="right" vertical="center" wrapText="1" readingOrder="1"/>
    </xf>
    <xf numFmtId="44" fontId="15" fillId="5" borderId="6" xfId="2" applyFont="1" applyFill="1" applyBorder="1" applyAlignment="1">
      <alignment horizontal="left" vertical="center" wrapText="1" readingOrder="1"/>
    </xf>
    <xf numFmtId="165" fontId="15" fillId="5" borderId="6" xfId="1" applyNumberFormat="1" applyFont="1" applyFill="1" applyBorder="1" applyAlignment="1">
      <alignment horizontal="left" vertical="center" wrapText="1" readingOrder="1"/>
    </xf>
    <xf numFmtId="44" fontId="10" fillId="0" borderId="6" xfId="2" applyFont="1" applyBorder="1"/>
    <xf numFmtId="44" fontId="10" fillId="0" borderId="7" xfId="2" applyFont="1" applyBorder="1"/>
    <xf numFmtId="0" fontId="9" fillId="5" borderId="8" xfId="0" applyFont="1" applyFill="1" applyBorder="1" applyAlignment="1">
      <alignment horizontal="left" vertical="center" wrapText="1" readingOrder="1"/>
    </xf>
    <xf numFmtId="0" fontId="9" fillId="5" borderId="9" xfId="0" applyFont="1" applyFill="1" applyBorder="1" applyAlignment="1">
      <alignment horizontal="left" vertical="center" wrapText="1" readingOrder="1"/>
    </xf>
    <xf numFmtId="44" fontId="9" fillId="5" borderId="9" xfId="0" applyNumberFormat="1" applyFont="1" applyFill="1" applyBorder="1" applyAlignment="1">
      <alignment horizontal="left" vertical="center" wrapText="1" readingOrder="1"/>
    </xf>
    <xf numFmtId="0" fontId="9" fillId="7" borderId="8" xfId="0" applyFont="1" applyFill="1" applyBorder="1" applyAlignment="1">
      <alignment horizontal="left" vertical="center" wrapText="1" readingOrder="1"/>
    </xf>
    <xf numFmtId="0" fontId="9" fillId="7" borderId="9" xfId="0" applyFont="1" applyFill="1" applyBorder="1" applyAlignment="1">
      <alignment horizontal="left" vertical="center" wrapText="1" readingOrder="1"/>
    </xf>
    <xf numFmtId="44" fontId="9" fillId="7" borderId="9" xfId="0" applyNumberFormat="1" applyFont="1" applyFill="1" applyBorder="1" applyAlignment="1">
      <alignment horizontal="left" vertical="center" wrapText="1" readingOrder="1"/>
    </xf>
    <xf numFmtId="0" fontId="8" fillId="6" borderId="1" xfId="0" applyFont="1" applyFill="1" applyBorder="1" applyAlignment="1">
      <alignment horizontal="left" vertical="center" wrapText="1" readingOrder="1"/>
    </xf>
    <xf numFmtId="0" fontId="8" fillId="6" borderId="2" xfId="0" applyFont="1" applyFill="1" applyBorder="1" applyAlignment="1">
      <alignment horizontal="left" vertical="center" wrapText="1" readingOrder="1"/>
    </xf>
    <xf numFmtId="44" fontId="8" fillId="6" borderId="4" xfId="2" applyFont="1" applyFill="1" applyBorder="1" applyAlignment="1">
      <alignment horizontal="right" vertical="center" wrapText="1" readingOrder="1"/>
    </xf>
    <xf numFmtId="44" fontId="8" fillId="6" borderId="0" xfId="2" applyFont="1" applyFill="1" applyBorder="1" applyAlignment="1">
      <alignment horizontal="right" vertical="center" wrapText="1" readingOrder="1"/>
    </xf>
    <xf numFmtId="44" fontId="8" fillId="6" borderId="5" xfId="2" applyFont="1" applyFill="1" applyBorder="1" applyAlignment="1">
      <alignment horizontal="right" vertical="center" wrapText="1" readingOrder="1"/>
    </xf>
    <xf numFmtId="165" fontId="8" fillId="6" borderId="2" xfId="1" applyNumberFormat="1" applyFont="1" applyFill="1" applyBorder="1" applyAlignment="1">
      <alignment horizontal="right" vertical="center" wrapText="1" readingOrder="1"/>
    </xf>
    <xf numFmtId="44" fontId="9" fillId="5" borderId="6" xfId="0" applyNumberFormat="1" applyFont="1" applyFill="1" applyBorder="1" applyAlignment="1">
      <alignment horizontal="left" vertical="center" wrapText="1" readingOrder="1"/>
    </xf>
    <xf numFmtId="44" fontId="14" fillId="0" borderId="6" xfId="2" applyFont="1" applyBorder="1"/>
    <xf numFmtId="0" fontId="10" fillId="0" borderId="11" xfId="0" applyFont="1" applyFill="1" applyBorder="1" applyAlignment="1">
      <alignment horizontal="left" vertical="center" readingOrder="1"/>
    </xf>
    <xf numFmtId="0" fontId="9" fillId="0" borderId="11" xfId="0" applyFont="1" applyFill="1" applyBorder="1" applyAlignment="1">
      <alignment vertical="center" wrapText="1" readingOrder="1"/>
    </xf>
    <xf numFmtId="0" fontId="16" fillId="0" borderId="10" xfId="0" applyFont="1" applyBorder="1" applyAlignment="1">
      <alignment vertical="center" wrapText="1" readingOrder="1"/>
    </xf>
    <xf numFmtId="0" fontId="16" fillId="0" borderId="6" xfId="0" applyFont="1" applyBorder="1" applyAlignment="1">
      <alignment vertical="center" wrapText="1" readingOrder="1"/>
    </xf>
    <xf numFmtId="164" fontId="9" fillId="5" borderId="6" xfId="2" applyNumberFormat="1" applyFont="1" applyFill="1" applyBorder="1" applyAlignment="1">
      <alignment horizontal="center" vertical="center" wrapText="1" readingOrder="1"/>
    </xf>
    <xf numFmtId="164" fontId="12" fillId="0" borderId="6" xfId="0" applyNumberFormat="1" applyFont="1" applyBorder="1" applyAlignment="1">
      <alignment horizontal="center" vertical="center" wrapText="1" readingOrder="1"/>
    </xf>
    <xf numFmtId="44" fontId="8" fillId="6" borderId="6" xfId="2" applyFont="1" applyFill="1" applyBorder="1" applyAlignment="1">
      <alignment horizontal="center" vertical="center" wrapText="1" readingOrder="1"/>
    </xf>
    <xf numFmtId="44" fontId="9" fillId="5" borderId="6" xfId="2" applyFont="1" applyFill="1" applyBorder="1" applyAlignment="1">
      <alignment horizontal="center" vertical="center" wrapText="1" readingOrder="1"/>
    </xf>
    <xf numFmtId="44" fontId="9" fillId="7" borderId="6" xfId="2" applyFont="1" applyFill="1" applyBorder="1" applyAlignment="1">
      <alignment horizontal="center" vertical="center" wrapText="1" readingOrder="1"/>
    </xf>
    <xf numFmtId="164" fontId="19" fillId="0" borderId="6" xfId="0" applyNumberFormat="1" applyFont="1" applyBorder="1" applyAlignment="1">
      <alignment horizontal="center" vertical="center" wrapText="1" readingOrder="1"/>
    </xf>
    <xf numFmtId="44" fontId="17" fillId="7" borderId="6" xfId="2" applyFont="1" applyFill="1" applyBorder="1" applyAlignment="1">
      <alignment horizontal="center" vertical="center" wrapText="1" readingOrder="1"/>
    </xf>
    <xf numFmtId="164" fontId="19" fillId="0" borderId="6" xfId="0" applyNumberFormat="1" applyFont="1" applyFill="1" applyBorder="1" applyAlignment="1">
      <alignment horizontal="center" vertical="center" wrapText="1" readingOrder="1"/>
    </xf>
    <xf numFmtId="44" fontId="18" fillId="5" borderId="6" xfId="2" applyFont="1" applyFill="1" applyBorder="1" applyAlignment="1">
      <alignment horizontal="center" vertical="center" wrapText="1" readingOrder="1"/>
    </xf>
    <xf numFmtId="44" fontId="18" fillId="7" borderId="6" xfId="2" applyFont="1" applyFill="1" applyBorder="1" applyAlignment="1">
      <alignment horizontal="center" vertical="center" wrapText="1" readingOrder="1"/>
    </xf>
    <xf numFmtId="44" fontId="9" fillId="5" borderId="12" xfId="2" applyFont="1" applyFill="1" applyBorder="1" applyAlignment="1">
      <alignment horizontal="center" vertical="center" wrapText="1" readingOrder="1"/>
    </xf>
    <xf numFmtId="44" fontId="9" fillId="7" borderId="9" xfId="2" applyFont="1" applyFill="1" applyBorder="1" applyAlignment="1">
      <alignment horizontal="center" vertical="center" wrapText="1" readingOrder="1"/>
    </xf>
    <xf numFmtId="165" fontId="8" fillId="6" borderId="1" xfId="1" applyNumberFormat="1" applyFont="1" applyFill="1" applyBorder="1" applyAlignment="1">
      <alignment horizontal="center" vertical="center" wrapText="1" readingOrder="1"/>
    </xf>
    <xf numFmtId="164" fontId="13" fillId="0" borderId="6" xfId="2" applyNumberFormat="1" applyFont="1" applyBorder="1"/>
    <xf numFmtId="164" fontId="20" fillId="3" borderId="6" xfId="0" applyNumberFormat="1" applyFont="1" applyFill="1" applyBorder="1" applyAlignment="1">
      <alignment horizontal="center" vertical="center" wrapText="1" readingOrder="1"/>
    </xf>
    <xf numFmtId="164" fontId="17" fillId="5" borderId="6" xfId="2" applyNumberFormat="1" applyFont="1" applyFill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left" vertic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0384-F5B6-4596-B557-44E9165374FE}">
  <dimension ref="A1:I48"/>
  <sheetViews>
    <sheetView tabSelected="1" workbookViewId="0">
      <selection activeCell="G26" sqref="G26"/>
    </sheetView>
  </sheetViews>
  <sheetFormatPr baseColWidth="10" defaultRowHeight="15" x14ac:dyDescent="0.25"/>
  <cols>
    <col min="1" max="1" width="17" customWidth="1"/>
    <col min="2" max="2" width="26.7109375" customWidth="1"/>
    <col min="3" max="3" width="17" bestFit="1" customWidth="1"/>
    <col min="4" max="4" width="17.140625" customWidth="1"/>
    <col min="5" max="5" width="18.7109375" customWidth="1"/>
    <col min="6" max="6" width="17.5703125" customWidth="1"/>
    <col min="7" max="7" width="17.28515625" customWidth="1"/>
    <col min="8" max="8" width="16.85546875" customWidth="1"/>
    <col min="9" max="9" width="17.28515625" bestFit="1" customWidth="1"/>
  </cols>
  <sheetData>
    <row r="1" spans="1:9" ht="18.75" thickTop="1" x14ac:dyDescent="0.25">
      <c r="A1" s="1" t="s">
        <v>83</v>
      </c>
      <c r="B1" s="2"/>
      <c r="C1" s="3" t="s">
        <v>0</v>
      </c>
      <c r="D1" s="3"/>
      <c r="E1" s="3"/>
      <c r="F1" s="3"/>
      <c r="G1" s="4"/>
      <c r="H1" s="4"/>
      <c r="I1" s="5"/>
    </row>
    <row r="2" spans="1:9" ht="18" x14ac:dyDescent="0.25">
      <c r="A2" s="6" t="s">
        <v>1</v>
      </c>
      <c r="B2" s="7"/>
      <c r="C2" s="7"/>
      <c r="D2" s="7"/>
      <c r="E2" s="7"/>
      <c r="F2" s="7"/>
      <c r="G2" s="7"/>
      <c r="H2" s="8"/>
      <c r="I2" s="9"/>
    </row>
    <row r="3" spans="1:9" ht="18" x14ac:dyDescent="0.25">
      <c r="A3" s="10"/>
      <c r="B3" s="11"/>
      <c r="C3" s="11"/>
      <c r="D3" s="11"/>
      <c r="E3" s="11"/>
      <c r="F3" s="11"/>
      <c r="G3" s="11"/>
      <c r="H3" s="11"/>
      <c r="I3" s="12"/>
    </row>
    <row r="4" spans="1:9" ht="38.25" x14ac:dyDescent="0.25">
      <c r="A4" s="13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5" t="s">
        <v>7</v>
      </c>
      <c r="G4" s="15" t="s">
        <v>8</v>
      </c>
      <c r="H4" s="16" t="s">
        <v>9</v>
      </c>
      <c r="I4" s="17" t="s">
        <v>10</v>
      </c>
    </row>
    <row r="5" spans="1:9" x14ac:dyDescent="0.25">
      <c r="A5" s="18" t="s">
        <v>84</v>
      </c>
      <c r="B5" s="18"/>
      <c r="C5" s="60">
        <f>SUM(C7,C27,C38,C42,C44)</f>
        <v>53777000000</v>
      </c>
      <c r="D5" s="19">
        <f t="shared" ref="D5:H5" si="0">SUM(D7,D27)</f>
        <v>3100000</v>
      </c>
      <c r="E5" s="19">
        <f t="shared" si="0"/>
        <v>3100000</v>
      </c>
      <c r="F5" s="19">
        <f t="shared" si="0"/>
        <v>0</v>
      </c>
      <c r="G5" s="19">
        <f>SUM(G7,G27)</f>
        <v>3100000</v>
      </c>
      <c r="H5" s="19">
        <f t="shared" si="0"/>
        <v>3100000</v>
      </c>
      <c r="I5" s="19">
        <f>I7+I27+I38+I42+I44</f>
        <v>53777000000</v>
      </c>
    </row>
    <row r="6" spans="1:9" x14ac:dyDescent="0.25">
      <c r="A6" s="18" t="s">
        <v>11</v>
      </c>
      <c r="B6" s="18"/>
      <c r="C6" s="60">
        <v>3777000000</v>
      </c>
      <c r="D6" s="19">
        <f>D7+D27</f>
        <v>3100000</v>
      </c>
      <c r="E6" s="19">
        <f t="shared" ref="E6:H6" si="1">E7+E27</f>
        <v>3100000</v>
      </c>
      <c r="F6" s="19">
        <f t="shared" si="1"/>
        <v>0</v>
      </c>
      <c r="G6" s="19">
        <f t="shared" si="1"/>
        <v>3100000</v>
      </c>
      <c r="H6" s="19">
        <f t="shared" si="1"/>
        <v>3100000</v>
      </c>
      <c r="I6" s="19">
        <f>I7+I27+I38+I42</f>
        <v>3777000000</v>
      </c>
    </row>
    <row r="7" spans="1:9" x14ac:dyDescent="0.25">
      <c r="A7" s="20" t="s">
        <v>12</v>
      </c>
      <c r="B7" s="20" t="s">
        <v>13</v>
      </c>
      <c r="C7" s="61">
        <f>C8+C14+C22</f>
        <v>2576000000</v>
      </c>
      <c r="D7" s="22">
        <f>D8+D14+D22</f>
        <v>0</v>
      </c>
      <c r="E7" s="22">
        <f t="shared" ref="E7:H7" si="2">E8+E14+E22</f>
        <v>0</v>
      </c>
      <c r="F7" s="22">
        <f t="shared" si="2"/>
        <v>0</v>
      </c>
      <c r="G7" s="22">
        <f t="shared" si="2"/>
        <v>0</v>
      </c>
      <c r="H7" s="22">
        <f t="shared" si="2"/>
        <v>0</v>
      </c>
      <c r="I7" s="21">
        <f>I8+I14+I22</f>
        <v>2576000000</v>
      </c>
    </row>
    <row r="8" spans="1:9" x14ac:dyDescent="0.25">
      <c r="A8" s="23" t="s">
        <v>14</v>
      </c>
      <c r="B8" s="23" t="s">
        <v>15</v>
      </c>
      <c r="C8" s="62">
        <f>SUM(C9:C13)</f>
        <v>1759000000</v>
      </c>
      <c r="D8" s="24">
        <f>SUM(D9:D13)</f>
        <v>0</v>
      </c>
      <c r="E8" s="24">
        <f>SUM(E9:E13)</f>
        <v>0</v>
      </c>
      <c r="F8" s="24">
        <v>0</v>
      </c>
      <c r="G8" s="24">
        <f>SUM(G9:G13)</f>
        <v>0</v>
      </c>
      <c r="H8" s="24">
        <f>SUM(H9:H13)</f>
        <v>0</v>
      </c>
      <c r="I8" s="22">
        <f>SUM(I9:I13)</f>
        <v>1759000000</v>
      </c>
    </row>
    <row r="9" spans="1:9" x14ac:dyDescent="0.25">
      <c r="A9" s="25" t="s">
        <v>16</v>
      </c>
      <c r="B9" s="26" t="s">
        <v>17</v>
      </c>
      <c r="C9" s="63">
        <v>1454000000</v>
      </c>
      <c r="D9" s="28"/>
      <c r="E9" s="29"/>
      <c r="F9" s="29"/>
      <c r="G9" s="30"/>
      <c r="H9" s="29"/>
      <c r="I9" s="27">
        <f>C9</f>
        <v>1454000000</v>
      </c>
    </row>
    <row r="10" spans="1:9" x14ac:dyDescent="0.25">
      <c r="A10" s="25" t="s">
        <v>18</v>
      </c>
      <c r="B10" s="26" t="s">
        <v>19</v>
      </c>
      <c r="C10" s="63">
        <v>65000000</v>
      </c>
      <c r="D10" s="28"/>
      <c r="E10" s="29"/>
      <c r="F10" s="29"/>
      <c r="G10" s="29"/>
      <c r="H10" s="28"/>
      <c r="I10" s="27">
        <f t="shared" ref="I10:I13" si="3">C10</f>
        <v>65000000</v>
      </c>
    </row>
    <row r="11" spans="1:9" ht="25.5" x14ac:dyDescent="0.25">
      <c r="A11" s="25" t="s">
        <v>20</v>
      </c>
      <c r="B11" s="26" t="s">
        <v>21</v>
      </c>
      <c r="C11" s="63">
        <v>45000000</v>
      </c>
      <c r="D11" s="28"/>
      <c r="E11" s="29"/>
      <c r="F11" s="29"/>
      <c r="G11" s="29"/>
      <c r="H11" s="28"/>
      <c r="I11" s="27">
        <f t="shared" si="3"/>
        <v>45000000</v>
      </c>
    </row>
    <row r="12" spans="1:9" x14ac:dyDescent="0.25">
      <c r="A12" s="25" t="s">
        <v>22</v>
      </c>
      <c r="B12" s="26" t="s">
        <v>23</v>
      </c>
      <c r="C12" s="63">
        <v>130000000</v>
      </c>
      <c r="D12" s="28"/>
      <c r="E12" s="29"/>
      <c r="F12" s="29"/>
      <c r="G12" s="29"/>
      <c r="H12" s="28"/>
      <c r="I12" s="27">
        <f t="shared" si="3"/>
        <v>130000000</v>
      </c>
    </row>
    <row r="13" spans="1:9" x14ac:dyDescent="0.25">
      <c r="A13" s="25" t="s">
        <v>24</v>
      </c>
      <c r="B13" s="26" t="s">
        <v>25</v>
      </c>
      <c r="C13" s="63">
        <v>65000000</v>
      </c>
      <c r="D13" s="28"/>
      <c r="E13" s="31"/>
      <c r="F13" s="29"/>
      <c r="G13" s="29"/>
      <c r="H13" s="28"/>
      <c r="I13" s="27">
        <f t="shared" si="3"/>
        <v>65000000</v>
      </c>
    </row>
    <row r="14" spans="1:9" ht="25.5" x14ac:dyDescent="0.25">
      <c r="A14" s="23" t="s">
        <v>26</v>
      </c>
      <c r="B14" s="23" t="s">
        <v>27</v>
      </c>
      <c r="C14" s="64">
        <f>SUM(C15:C21)</f>
        <v>629000000</v>
      </c>
      <c r="D14" s="33">
        <f>SUM(D15:D21)</f>
        <v>0</v>
      </c>
      <c r="E14" s="33">
        <f>SUM(E15:E21)</f>
        <v>0</v>
      </c>
      <c r="F14" s="33">
        <f t="shared" ref="F14:H14" si="4">SUM(F15:F21)</f>
        <v>0</v>
      </c>
      <c r="G14" s="33">
        <f t="shared" si="4"/>
        <v>0</v>
      </c>
      <c r="H14" s="33">
        <f t="shared" si="4"/>
        <v>0</v>
      </c>
      <c r="I14" s="34">
        <f>SUM(I15:I21)</f>
        <v>629000000</v>
      </c>
    </row>
    <row r="15" spans="1:9" ht="25.5" x14ac:dyDescent="0.25">
      <c r="A15" s="25" t="s">
        <v>28</v>
      </c>
      <c r="B15" s="26" t="s">
        <v>29</v>
      </c>
      <c r="C15" s="63">
        <v>175000000</v>
      </c>
      <c r="D15" s="28"/>
      <c r="E15" s="29"/>
      <c r="F15" s="29"/>
      <c r="G15" s="28"/>
      <c r="H15" s="28"/>
      <c r="I15" s="35">
        <f>C15</f>
        <v>175000000</v>
      </c>
    </row>
    <row r="16" spans="1:9" ht="25.5" x14ac:dyDescent="0.25">
      <c r="A16" s="25" t="s">
        <v>30</v>
      </c>
      <c r="B16" s="26" t="s">
        <v>31</v>
      </c>
      <c r="C16" s="63">
        <v>125000000</v>
      </c>
      <c r="D16" s="28"/>
      <c r="E16" s="29"/>
      <c r="F16" s="29"/>
      <c r="G16" s="29"/>
      <c r="H16" s="28"/>
      <c r="I16" s="35">
        <f t="shared" ref="I16:I21" si="5">C16</f>
        <v>125000000</v>
      </c>
    </row>
    <row r="17" spans="1:9" x14ac:dyDescent="0.25">
      <c r="A17" s="25" t="s">
        <v>32</v>
      </c>
      <c r="B17" s="26" t="s">
        <v>33</v>
      </c>
      <c r="C17" s="63">
        <v>150000000</v>
      </c>
      <c r="D17" s="29"/>
      <c r="E17" s="28"/>
      <c r="F17" s="29"/>
      <c r="G17" s="28"/>
      <c r="H17" s="28"/>
      <c r="I17" s="35">
        <f t="shared" si="5"/>
        <v>150000000</v>
      </c>
    </row>
    <row r="18" spans="1:9" ht="25.5" x14ac:dyDescent="0.25">
      <c r="A18" s="25" t="s">
        <v>34</v>
      </c>
      <c r="B18" s="26" t="s">
        <v>35</v>
      </c>
      <c r="C18" s="63">
        <v>65000000</v>
      </c>
      <c r="D18" s="29"/>
      <c r="E18" s="28"/>
      <c r="F18" s="29"/>
      <c r="G18" s="28"/>
      <c r="H18" s="28"/>
      <c r="I18" s="35">
        <f t="shared" si="5"/>
        <v>65000000</v>
      </c>
    </row>
    <row r="19" spans="1:9" ht="38.25" x14ac:dyDescent="0.25">
      <c r="A19" s="25" t="s">
        <v>36</v>
      </c>
      <c r="B19" s="26" t="s">
        <v>37</v>
      </c>
      <c r="C19" s="63">
        <v>14000000</v>
      </c>
      <c r="D19" s="29"/>
      <c r="E19" s="28"/>
      <c r="F19" s="29"/>
      <c r="G19" s="29"/>
      <c r="H19" s="28"/>
      <c r="I19" s="35">
        <f t="shared" si="5"/>
        <v>14000000</v>
      </c>
    </row>
    <row r="20" spans="1:9" x14ac:dyDescent="0.25">
      <c r="A20" s="25" t="s">
        <v>38</v>
      </c>
      <c r="B20" s="26" t="s">
        <v>39</v>
      </c>
      <c r="C20" s="63">
        <v>50000000</v>
      </c>
      <c r="D20" s="29"/>
      <c r="E20" s="28"/>
      <c r="F20" s="29"/>
      <c r="G20" s="28"/>
      <c r="H20" s="28"/>
      <c r="I20" s="35">
        <f t="shared" si="5"/>
        <v>50000000</v>
      </c>
    </row>
    <row r="21" spans="1:9" x14ac:dyDescent="0.25">
      <c r="A21" s="25" t="s">
        <v>40</v>
      </c>
      <c r="B21" s="26" t="s">
        <v>41</v>
      </c>
      <c r="C21" s="63">
        <v>50000000</v>
      </c>
      <c r="D21" s="29"/>
      <c r="E21" s="28"/>
      <c r="F21" s="29"/>
      <c r="G21" s="28"/>
      <c r="H21" s="28"/>
      <c r="I21" s="35">
        <f t="shared" si="5"/>
        <v>50000000</v>
      </c>
    </row>
    <row r="22" spans="1:9" ht="38.25" x14ac:dyDescent="0.25">
      <c r="A22" s="23" t="s">
        <v>42</v>
      </c>
      <c r="B22" s="23" t="s">
        <v>43</v>
      </c>
      <c r="C22" s="64">
        <f>SUM(C23:C26)</f>
        <v>188000000</v>
      </c>
      <c r="D22" s="32">
        <f>SUM(D23:D26)</f>
        <v>0</v>
      </c>
      <c r="E22" s="32">
        <f>E24</f>
        <v>0</v>
      </c>
      <c r="F22" s="32">
        <v>0</v>
      </c>
      <c r="G22" s="32">
        <f>G24</f>
        <v>0</v>
      </c>
      <c r="H22" s="32">
        <f>H23+H26</f>
        <v>0</v>
      </c>
      <c r="I22" s="34">
        <f>SUM(I23:I26)</f>
        <v>188000000</v>
      </c>
    </row>
    <row r="23" spans="1:9" x14ac:dyDescent="0.25">
      <c r="A23" s="25" t="s">
        <v>44</v>
      </c>
      <c r="B23" s="26" t="s">
        <v>45</v>
      </c>
      <c r="C23" s="65">
        <v>78000000</v>
      </c>
      <c r="D23" s="29"/>
      <c r="E23" s="29"/>
      <c r="F23" s="29"/>
      <c r="G23" s="29"/>
      <c r="H23" s="29"/>
      <c r="I23" s="35">
        <f>C23</f>
        <v>78000000</v>
      </c>
    </row>
    <row r="24" spans="1:9" ht="25.5" x14ac:dyDescent="0.25">
      <c r="A24" s="54" t="s">
        <v>85</v>
      </c>
      <c r="B24" s="55" t="s">
        <v>86</v>
      </c>
      <c r="C24" s="65">
        <v>30000000</v>
      </c>
      <c r="D24" s="29"/>
      <c r="E24" s="29"/>
      <c r="F24" s="29"/>
      <c r="G24" s="29"/>
      <c r="H24" s="29"/>
      <c r="I24" s="35">
        <f t="shared" ref="I24:I26" si="6">C24</f>
        <v>30000000</v>
      </c>
    </row>
    <row r="25" spans="1:9" ht="25.5" x14ac:dyDescent="0.25">
      <c r="A25" s="25" t="s">
        <v>46</v>
      </c>
      <c r="B25" s="26" t="s">
        <v>47</v>
      </c>
      <c r="C25" s="65">
        <v>10000000</v>
      </c>
      <c r="D25" s="29"/>
      <c r="E25" s="29"/>
      <c r="F25" s="29"/>
      <c r="G25" s="29"/>
      <c r="H25" s="29"/>
      <c r="I25" s="35">
        <f t="shared" si="6"/>
        <v>10000000</v>
      </c>
    </row>
    <row r="26" spans="1:9" x14ac:dyDescent="0.25">
      <c r="A26" s="25" t="s">
        <v>48</v>
      </c>
      <c r="B26" s="26" t="s">
        <v>49</v>
      </c>
      <c r="C26" s="65">
        <v>70000000</v>
      </c>
      <c r="D26" s="29"/>
      <c r="E26" s="29"/>
      <c r="F26" s="29"/>
      <c r="G26" s="29"/>
      <c r="H26" s="29"/>
      <c r="I26" s="35">
        <f t="shared" si="6"/>
        <v>70000000</v>
      </c>
    </row>
    <row r="27" spans="1:9" ht="25.5" x14ac:dyDescent="0.25">
      <c r="A27" s="20" t="s">
        <v>50</v>
      </c>
      <c r="B27" s="20" t="s">
        <v>51</v>
      </c>
      <c r="C27" s="73">
        <f>SUM(C28:C37)</f>
        <v>1134000000</v>
      </c>
      <c r="D27" s="36">
        <f>SUM(D28:D37)</f>
        <v>3100000</v>
      </c>
      <c r="E27" s="36">
        <f>SUM(E28:E37)</f>
        <v>3100000</v>
      </c>
      <c r="F27" s="36">
        <f>SUM(F28:F37)</f>
        <v>0</v>
      </c>
      <c r="G27" s="36">
        <f>SUM(G28:G37)</f>
        <v>3100000</v>
      </c>
      <c r="H27" s="36">
        <f>SUM(H28:H37)</f>
        <v>3100000</v>
      </c>
      <c r="I27" s="37">
        <f>SUM(I28:I37)</f>
        <v>1134000000</v>
      </c>
    </row>
    <row r="28" spans="1:9" ht="25.5" x14ac:dyDescent="0.25">
      <c r="A28" s="56" t="s">
        <v>90</v>
      </c>
      <c r="B28" s="26" t="s">
        <v>87</v>
      </c>
      <c r="C28" s="65">
        <v>8000000</v>
      </c>
      <c r="D28" s="29"/>
      <c r="E28" s="29"/>
      <c r="F28" s="29"/>
      <c r="G28" s="29"/>
      <c r="H28" s="29"/>
      <c r="I28" s="71">
        <f>C28</f>
        <v>8000000</v>
      </c>
    </row>
    <row r="29" spans="1:9" ht="25.5" x14ac:dyDescent="0.25">
      <c r="A29" s="56" t="s">
        <v>91</v>
      </c>
      <c r="B29" s="26" t="s">
        <v>88</v>
      </c>
      <c r="C29" s="65">
        <v>0</v>
      </c>
      <c r="D29" s="29">
        <v>3100000</v>
      </c>
      <c r="E29" s="29"/>
      <c r="F29" s="29"/>
      <c r="G29" s="29">
        <v>3100000</v>
      </c>
      <c r="H29" s="29"/>
      <c r="I29" s="29">
        <f>D29</f>
        <v>3100000</v>
      </c>
    </row>
    <row r="30" spans="1:9" ht="38.25" x14ac:dyDescent="0.25">
      <c r="A30" s="56" t="s">
        <v>52</v>
      </c>
      <c r="B30" s="26" t="s">
        <v>53</v>
      </c>
      <c r="C30" s="65">
        <v>1915276</v>
      </c>
      <c r="D30" s="29"/>
      <c r="E30" s="29"/>
      <c r="F30" s="29"/>
      <c r="G30" s="29"/>
      <c r="H30" s="29"/>
      <c r="I30" s="71">
        <f>C30</f>
        <v>1915276</v>
      </c>
    </row>
    <row r="31" spans="1:9" ht="25.5" x14ac:dyDescent="0.25">
      <c r="A31" s="56" t="s">
        <v>54</v>
      </c>
      <c r="B31" s="26" t="s">
        <v>55</v>
      </c>
      <c r="C31" s="65">
        <v>150000000</v>
      </c>
      <c r="D31" s="29"/>
      <c r="E31" s="29">
        <v>3100000</v>
      </c>
      <c r="F31" s="29"/>
      <c r="G31" s="29"/>
      <c r="H31" s="29">
        <v>3100000</v>
      </c>
      <c r="I31" s="29">
        <f>C31-E31</f>
        <v>146900000</v>
      </c>
    </row>
    <row r="32" spans="1:9" ht="25.5" x14ac:dyDescent="0.25">
      <c r="A32" s="56" t="s">
        <v>60</v>
      </c>
      <c r="B32" s="26" t="s">
        <v>61</v>
      </c>
      <c r="C32" s="65">
        <v>36000000</v>
      </c>
      <c r="D32" s="29"/>
      <c r="E32" s="29"/>
      <c r="F32" s="29"/>
      <c r="G32" s="29"/>
      <c r="H32" s="29"/>
      <c r="I32" s="71">
        <f>C32</f>
        <v>36000000</v>
      </c>
    </row>
    <row r="33" spans="1:9" ht="25.5" x14ac:dyDescent="0.25">
      <c r="A33" s="56" t="s">
        <v>56</v>
      </c>
      <c r="B33" s="26" t="s">
        <v>57</v>
      </c>
      <c r="C33" s="65">
        <v>36000000</v>
      </c>
      <c r="D33" s="29"/>
      <c r="E33" s="29"/>
      <c r="F33" s="29"/>
      <c r="G33" s="29"/>
      <c r="H33" s="29"/>
      <c r="I33" s="71">
        <f t="shared" ref="I33:I37" si="7">C33</f>
        <v>36000000</v>
      </c>
    </row>
    <row r="34" spans="1:9" ht="25.5" x14ac:dyDescent="0.25">
      <c r="A34" s="56" t="s">
        <v>58</v>
      </c>
      <c r="B34" s="26" t="s">
        <v>59</v>
      </c>
      <c r="C34" s="65">
        <v>132890988</v>
      </c>
      <c r="D34" s="29"/>
      <c r="E34" s="29"/>
      <c r="F34" s="29"/>
      <c r="G34" s="29"/>
      <c r="H34" s="29"/>
      <c r="I34" s="71">
        <f t="shared" si="7"/>
        <v>132890988</v>
      </c>
    </row>
    <row r="35" spans="1:9" ht="76.5" x14ac:dyDescent="0.25">
      <c r="A35" s="56" t="s">
        <v>62</v>
      </c>
      <c r="B35" s="26" t="s">
        <v>63</v>
      </c>
      <c r="C35" s="65">
        <v>132890988</v>
      </c>
      <c r="D35" s="38"/>
      <c r="E35" s="38"/>
      <c r="F35" s="38"/>
      <c r="G35" s="38"/>
      <c r="H35" s="38"/>
      <c r="I35" s="71">
        <f t="shared" si="7"/>
        <v>132890988</v>
      </c>
    </row>
    <row r="36" spans="1:9" x14ac:dyDescent="0.25">
      <c r="A36" s="56" t="s">
        <v>92</v>
      </c>
      <c r="B36" s="26" t="s">
        <v>89</v>
      </c>
      <c r="C36" s="65">
        <v>540000000</v>
      </c>
      <c r="D36" s="38"/>
      <c r="E36" s="38"/>
      <c r="F36" s="38"/>
      <c r="G36" s="38"/>
      <c r="H36" s="38"/>
      <c r="I36" s="71">
        <f t="shared" si="7"/>
        <v>540000000</v>
      </c>
    </row>
    <row r="37" spans="1:9" ht="25.5" x14ac:dyDescent="0.25">
      <c r="A37" s="56" t="s">
        <v>64</v>
      </c>
      <c r="B37" s="26" t="s">
        <v>65</v>
      </c>
      <c r="C37" s="65">
        <v>96302748</v>
      </c>
      <c r="D37" s="38"/>
      <c r="E37" s="38"/>
      <c r="F37" s="38"/>
      <c r="G37" s="38"/>
      <c r="H37" s="38"/>
      <c r="I37" s="71">
        <f t="shared" si="7"/>
        <v>96302748</v>
      </c>
    </row>
    <row r="38" spans="1:9" x14ac:dyDescent="0.25">
      <c r="A38" s="20" t="s">
        <v>66</v>
      </c>
      <c r="B38" s="20" t="s">
        <v>67</v>
      </c>
      <c r="C38" s="66">
        <f>C39</f>
        <v>57000000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f>I39</f>
        <v>57000000</v>
      </c>
    </row>
    <row r="39" spans="1:9" ht="38.25" x14ac:dyDescent="0.25">
      <c r="A39" s="23" t="s">
        <v>68</v>
      </c>
      <c r="B39" s="23" t="s">
        <v>69</v>
      </c>
      <c r="C39" s="67">
        <f>SUM(C40:C41)</f>
        <v>57000000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1">
        <f>SUM(I40:I41)</f>
        <v>57000000</v>
      </c>
    </row>
    <row r="40" spans="1:9" ht="25.5" x14ac:dyDescent="0.25">
      <c r="A40" s="25" t="s">
        <v>70</v>
      </c>
      <c r="B40" s="26" t="s">
        <v>71</v>
      </c>
      <c r="C40" s="59">
        <v>30000000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5">
        <f>C40</f>
        <v>30000000</v>
      </c>
    </row>
    <row r="41" spans="1:9" ht="39" thickBot="1" x14ac:dyDescent="0.3">
      <c r="A41" s="25" t="s">
        <v>72</v>
      </c>
      <c r="B41" s="26" t="s">
        <v>73</v>
      </c>
      <c r="C41" s="59">
        <v>27000000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5">
        <f>C41</f>
        <v>27000000</v>
      </c>
    </row>
    <row r="42" spans="1:9" ht="39.75" thickTop="1" thickBot="1" x14ac:dyDescent="0.3">
      <c r="A42" s="40" t="s">
        <v>74</v>
      </c>
      <c r="B42" s="41" t="s">
        <v>75</v>
      </c>
      <c r="C42" s="68">
        <v>10000000</v>
      </c>
      <c r="D42" s="21"/>
      <c r="E42" s="21"/>
      <c r="F42" s="21"/>
      <c r="G42" s="21"/>
      <c r="H42" s="21"/>
      <c r="I42" s="42">
        <f>C42</f>
        <v>10000000</v>
      </c>
    </row>
    <row r="43" spans="1:9" ht="27" thickTop="1" thickBot="1" x14ac:dyDescent="0.3">
      <c r="A43" s="43" t="s">
        <v>76</v>
      </c>
      <c r="B43" s="44" t="s">
        <v>77</v>
      </c>
      <c r="C43" s="69">
        <v>10000000</v>
      </c>
      <c r="D43" s="22"/>
      <c r="E43" s="22"/>
      <c r="F43" s="22"/>
      <c r="G43" s="22"/>
      <c r="H43" s="22"/>
      <c r="I43" s="45">
        <f>C43</f>
        <v>10000000</v>
      </c>
    </row>
    <row r="44" spans="1:9" ht="15.75" thickTop="1" x14ac:dyDescent="0.25">
      <c r="A44" s="46" t="s">
        <v>78</v>
      </c>
      <c r="B44" s="47"/>
      <c r="C44" s="70">
        <f>C45</f>
        <v>50000000000</v>
      </c>
      <c r="D44" s="48">
        <v>0</v>
      </c>
      <c r="E44" s="49">
        <v>0</v>
      </c>
      <c r="F44" s="50">
        <v>0</v>
      </c>
      <c r="G44" s="48">
        <v>0</v>
      </c>
      <c r="H44" s="50">
        <v>0</v>
      </c>
      <c r="I44" s="51">
        <f>SUM(I45)</f>
        <v>50000000000</v>
      </c>
    </row>
    <row r="45" spans="1:9" ht="63.75" x14ac:dyDescent="0.25">
      <c r="A45" s="20" t="s">
        <v>79</v>
      </c>
      <c r="B45" s="20" t="s">
        <v>80</v>
      </c>
      <c r="C45" s="58">
        <f>SUM(C46)</f>
        <v>50000000000</v>
      </c>
      <c r="D45" s="21"/>
      <c r="E45" s="21"/>
      <c r="F45" s="21"/>
      <c r="G45" s="21"/>
      <c r="H45" s="21"/>
      <c r="I45" s="52">
        <f>SUM(I46)</f>
        <v>50000000000</v>
      </c>
    </row>
    <row r="46" spans="1:9" ht="76.5" x14ac:dyDescent="0.25">
      <c r="A46" s="25" t="s">
        <v>95</v>
      </c>
      <c r="B46" s="26" t="s">
        <v>96</v>
      </c>
      <c r="C46" s="72">
        <f>SUM(C47:C48)</f>
        <v>50000000000</v>
      </c>
      <c r="D46" s="38"/>
      <c r="E46" s="53"/>
      <c r="F46" s="53"/>
      <c r="G46" s="53"/>
      <c r="H46" s="53"/>
      <c r="I46" s="38">
        <f>SUM(I47:I48)</f>
        <v>50000000000</v>
      </c>
    </row>
    <row r="47" spans="1:9" ht="148.5" x14ac:dyDescent="0.25">
      <c r="A47" s="57" t="s">
        <v>93</v>
      </c>
      <c r="B47" s="74" t="s">
        <v>82</v>
      </c>
      <c r="C47" s="63">
        <v>45932197644</v>
      </c>
      <c r="D47" s="38"/>
      <c r="E47" s="53"/>
      <c r="F47" s="53"/>
      <c r="G47" s="53"/>
      <c r="H47" s="53"/>
      <c r="I47" s="38">
        <f t="shared" ref="I46:I48" si="8">C47</f>
        <v>45932197644</v>
      </c>
    </row>
    <row r="48" spans="1:9" ht="135" x14ac:dyDescent="0.25">
      <c r="A48" s="57" t="s">
        <v>94</v>
      </c>
      <c r="B48" s="74" t="s">
        <v>81</v>
      </c>
      <c r="C48" s="63">
        <v>4067802356</v>
      </c>
      <c r="D48" s="38"/>
      <c r="E48" s="53"/>
      <c r="F48" s="53"/>
      <c r="G48" s="53"/>
      <c r="H48" s="53"/>
      <c r="I48" s="38">
        <f t="shared" si="8"/>
        <v>4067802356</v>
      </c>
    </row>
  </sheetData>
  <sheetProtection algorithmName="SHA-512" hashValue="VtRQ+BEnWXozOUekpYxwt8fD9A1fLJn2sR/kUjHoqgy4M91UQEdudR61WJsbaYGXON633j02YSkhzoFO61usJg==" saltValue="1BfpGOVP+ZDPc1FMuNu6qQ==" spinCount="100000" sheet="1" objects="1" scenarios="1"/>
  <mergeCells count="6">
    <mergeCell ref="A1:B1"/>
    <mergeCell ref="A2:G2"/>
    <mergeCell ref="A3:I3"/>
    <mergeCell ref="A5:B5"/>
    <mergeCell ref="A6:B6"/>
    <mergeCell ref="A44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Mendez Ribero</dc:creator>
  <cp:lastModifiedBy>Felipe Mendez Ribero</cp:lastModifiedBy>
  <dcterms:created xsi:type="dcterms:W3CDTF">2026-04-28T15:19:13Z</dcterms:created>
  <dcterms:modified xsi:type="dcterms:W3CDTF">2026-04-28T16:05:14Z</dcterms:modified>
</cp:coreProperties>
</file>